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a7f47ca291fac300/Desktop/2026 ADF/"/>
    </mc:Choice>
  </mc:AlternateContent>
  <xr:revisionPtr revIDLastSave="64" documentId="8_{D3039565-864A-4CA1-B173-9631C3463F8E}" xr6:coauthVersionLast="47" xr6:coauthVersionMax="47" xr10:uidLastSave="{F22025F2-7B38-4458-B587-DB713EBE53B3}"/>
  <workbookProtection lockStructure="1"/>
  <bookViews>
    <workbookView xWindow="-110" yWindow="-110" windowWidth="19420" windowHeight="10300" firstSheet="1" activeTab="2" xr2:uid="{00000000-000D-0000-FFFF-FFFF00000000}"/>
  </bookViews>
  <sheets>
    <sheet name="Instructions" sheetId="1" r:id="rId1"/>
    <sheet name="Step 1 - Studio Details" sheetId="2" r:id="rId2"/>
    <sheet name="Step 2 - Attendee Details" sheetId="3" r:id="rId3"/>
    <sheet name="Step 3 - Summary" sheetId="4" r:id="rId4"/>
    <sheet name="OFFICE USE ONLY" sheetId="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HbD+6UH11qBCxa96Lj1Qoi/V+mRa34UYqw1m7KOSJ1I="/>
    </ext>
  </extLst>
</workbook>
</file>

<file path=xl/calcChain.xml><?xml version="1.0" encoding="utf-8"?>
<calcChain xmlns="http://schemas.openxmlformats.org/spreadsheetml/2006/main">
  <c r="D24" i="4" l="1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19" i="3"/>
  <c r="K18" i="3"/>
  <c r="K17" i="3"/>
  <c r="K16" i="3"/>
  <c r="K20" i="3"/>
  <c r="K13" i="4"/>
  <c r="K33" i="5"/>
  <c r="D28" i="5"/>
  <c r="K28" i="5" s="1"/>
  <c r="K29" i="5" s="1"/>
  <c r="K20" i="5"/>
  <c r="D20" i="5"/>
  <c r="L20" i="5" s="1"/>
  <c r="K19" i="5"/>
  <c r="D19" i="5"/>
  <c r="L19" i="5" s="1"/>
  <c r="K18" i="5"/>
  <c r="D18" i="5"/>
  <c r="L18" i="5" s="1"/>
  <c r="K17" i="5"/>
  <c r="D17" i="5"/>
  <c r="L17" i="5" s="1"/>
  <c r="K9" i="5"/>
  <c r="D9" i="5"/>
  <c r="K8" i="5"/>
  <c r="D8" i="5"/>
  <c r="K7" i="5"/>
  <c r="D7" i="5"/>
  <c r="K6" i="5"/>
  <c r="D6" i="5"/>
  <c r="D3" i="5"/>
  <c r="K16" i="4"/>
  <c r="D16" i="4"/>
  <c r="K15" i="4"/>
  <c r="D15" i="4"/>
  <c r="K14" i="4"/>
  <c r="D14" i="4"/>
  <c r="D13" i="4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L13" i="4" l="1"/>
  <c r="K24" i="4"/>
  <c r="K25" i="4" s="1"/>
  <c r="L16" i="4"/>
  <c r="L14" i="4"/>
  <c r="L15" i="4"/>
  <c r="L21" i="5"/>
  <c r="K23" i="5" s="1"/>
  <c r="L17" i="4" l="1"/>
  <c r="K19" i="4" s="1"/>
  <c r="K29" i="4" s="1"/>
  <c r="A2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14" authorId="0" shapeId="0" xr:uid="{00000000-0006-0000-0200-000003000000}">
      <text>
        <r>
          <rPr>
            <sz val="12"/>
            <color theme="1"/>
            <rFont val="Calibri"/>
            <family val="2"/>
            <scheme val="minor"/>
          </rPr>
          <t>======
ID#AAABTZVoTLA
Angela Lau    (2024-08-12 04:18:52)
Automatically Calculated based on Date of Birth</t>
        </r>
      </text>
    </comment>
    <comment ref="G14" authorId="0" shapeId="0" xr:uid="{00000000-0006-0000-0200-000002000000}">
      <text>
        <r>
          <rPr>
            <sz val="12"/>
            <color theme="1"/>
            <rFont val="Calibri"/>
            <family val="2"/>
            <scheme val="minor"/>
          </rPr>
          <t>======
ID#AAABTZVoTLE
Microsoft Office User    (2024-08-12 04:18:52)
Please use the drop Down to select the appropriate pass</t>
        </r>
      </text>
    </comment>
    <comment ref="L16" authorId="0" shapeId="0" xr:uid="{00000000-0006-0000-0200-000001000000}">
      <text>
        <r>
          <rPr>
            <sz val="12"/>
            <color theme="1"/>
            <rFont val="Calibri"/>
            <family val="2"/>
            <scheme val="minor"/>
          </rPr>
          <t>======
ID#AAABZ2vuYUk
Angela Lau    (2024-12-03 01:18:26)
Should automatically populate based on:
1) ONLY if it is Studio Pays, then
2) $0 for ABDC
3) 10% for all other passes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yWAdxhrrsHDAsjGfL36YhByqAiA=="/>
    </ext>
  </extLst>
</comments>
</file>

<file path=xl/sharedStrings.xml><?xml version="1.0" encoding="utf-8"?>
<sst xmlns="http://schemas.openxmlformats.org/spreadsheetml/2006/main" count="219" uniqueCount="146">
  <si>
    <t>Australian Dance Festival</t>
  </si>
  <si>
    <t>Group Booking Form</t>
  </si>
  <si>
    <t>Form Instructions</t>
  </si>
  <si>
    <t xml:space="preserve">                  Sydney Olympic Park</t>
  </si>
  <si>
    <t>Thank you for choosing to bring a group booking to the Australian Dance Festival!</t>
  </si>
  <si>
    <t>Please complete this form and email it to australiandancefestival@gmail.com</t>
  </si>
  <si>
    <t>You will receive a booking confirmation and invoice in return</t>
  </si>
  <si>
    <t>Please read the following information in its entirety before completing the form.</t>
  </si>
  <si>
    <t>This form has been setup in steps, please follow the steps one at a time</t>
  </si>
  <si>
    <r>
      <rPr>
        <b/>
        <sz val="12"/>
        <color theme="1"/>
        <rFont val="Calibri"/>
        <family val="2"/>
      </rPr>
      <t>STEP 1:</t>
    </r>
    <r>
      <rPr>
        <sz val="12"/>
        <color theme="1"/>
        <rFont val="Calibri"/>
        <family val="2"/>
      </rPr>
      <t xml:space="preserve"> Studio Details </t>
    </r>
  </si>
  <si>
    <r>
      <rPr>
        <b/>
        <sz val="12"/>
        <color theme="1"/>
        <rFont val="Calibri"/>
        <family val="2"/>
      </rPr>
      <t>STEP 2:</t>
    </r>
    <r>
      <rPr>
        <sz val="12"/>
        <color theme="1"/>
        <rFont val="Calibri"/>
        <family val="2"/>
      </rPr>
      <t xml:space="preserve"> Attendee Details</t>
    </r>
  </si>
  <si>
    <r>
      <rPr>
        <b/>
        <sz val="12"/>
        <color theme="1"/>
        <rFont val="Calibri"/>
        <family val="2"/>
      </rPr>
      <t>STEP 3:</t>
    </r>
    <r>
      <rPr>
        <sz val="12"/>
        <color theme="1"/>
        <rFont val="Calibri"/>
        <family val="2"/>
      </rPr>
      <t xml:space="preserve"> Booking Summary</t>
    </r>
  </si>
  <si>
    <r>
      <rPr>
        <sz val="12"/>
        <color theme="1"/>
        <rFont val="Calibri"/>
        <family val="2"/>
      </rPr>
      <t>Be sure to</t>
    </r>
    <r>
      <rPr>
        <b/>
        <sz val="12"/>
        <color theme="1"/>
        <rFont val="Calibri"/>
        <family val="2"/>
      </rPr>
      <t xml:space="preserve"> SAVE</t>
    </r>
    <r>
      <rPr>
        <sz val="12"/>
        <color theme="1"/>
        <rFont val="Calibri"/>
        <family val="2"/>
      </rPr>
      <t xml:space="preserve"> this file to your computer with your </t>
    </r>
    <r>
      <rPr>
        <b/>
        <sz val="12"/>
        <color theme="1"/>
        <rFont val="Calibri"/>
        <family val="2"/>
      </rPr>
      <t>STUDIO NAME IN THE TITLE</t>
    </r>
  </si>
  <si>
    <r>
      <rPr>
        <sz val="12"/>
        <color theme="1"/>
        <rFont val="Calibri"/>
        <family val="2"/>
      </rPr>
      <t xml:space="preserve">Please </t>
    </r>
    <r>
      <rPr>
        <b/>
        <sz val="12"/>
        <color theme="1"/>
        <rFont val="Calibri"/>
        <family val="2"/>
      </rPr>
      <t>do not</t>
    </r>
    <r>
      <rPr>
        <sz val="12"/>
        <color theme="1"/>
        <rFont val="Calibri"/>
        <family val="2"/>
      </rPr>
      <t xml:space="preserve"> add/delete any rows, columns or sheets in this spreadsheet. This may result in an error in the summary page.</t>
    </r>
  </si>
  <si>
    <t>PRICING SUMMARY</t>
  </si>
  <si>
    <t>Until March 31st</t>
  </si>
  <si>
    <t>Until June 30th</t>
  </si>
  <si>
    <t>After July 1</t>
  </si>
  <si>
    <t>Weekend Pass</t>
  </si>
  <si>
    <t>Chaperone Pass</t>
  </si>
  <si>
    <t>Teachers Pass</t>
  </si>
  <si>
    <t>Teachers FULL Pass</t>
  </si>
  <si>
    <t>ABDC Pass</t>
  </si>
  <si>
    <t>You MUST register your studio for ABDC first via the website to be able to book ABDC passes</t>
  </si>
  <si>
    <t>Pass Inclusions</t>
  </si>
  <si>
    <t>Workshops</t>
  </si>
  <si>
    <t>All Shows</t>
  </si>
  <si>
    <t>Teachers room</t>
  </si>
  <si>
    <t>✅</t>
  </si>
  <si>
    <t>❌</t>
  </si>
  <si>
    <t>Spectate Only</t>
  </si>
  <si>
    <t>Payment Methods:</t>
  </si>
  <si>
    <r>
      <rPr>
        <b/>
        <sz val="12"/>
        <color theme="1"/>
        <rFont val="Calibri"/>
        <family val="2"/>
      </rPr>
      <t xml:space="preserve">Studio Pays: </t>
    </r>
    <r>
      <rPr>
        <sz val="12"/>
        <color theme="1"/>
        <rFont val="Calibri"/>
        <family val="2"/>
      </rPr>
      <t>The studio will be invoiced for the total amount of passes selected.</t>
    </r>
  </si>
  <si>
    <r>
      <rPr>
        <b/>
        <sz val="12"/>
        <color theme="1"/>
        <rFont val="Calibri"/>
        <family val="2"/>
      </rPr>
      <t xml:space="preserve">Attendees Pay: </t>
    </r>
    <r>
      <rPr>
        <sz val="12"/>
        <color theme="1"/>
        <rFont val="Calibri"/>
        <family val="2"/>
      </rPr>
      <t>Attendees will be emailed a link to an electronic payment form (Pinpayments), which we can trace back to the Group Booking.</t>
    </r>
  </si>
  <si>
    <t>We will update your Group Booking form, to let you know which students have paid</t>
  </si>
  <si>
    <t>REBATE:</t>
  </si>
  <si>
    <r>
      <rPr>
        <b/>
        <sz val="12"/>
        <color theme="1"/>
        <rFont val="Calibri"/>
        <family val="2"/>
      </rPr>
      <t>IF Studio Pays</t>
    </r>
    <r>
      <rPr>
        <sz val="12"/>
        <color theme="1"/>
        <rFont val="Calibri"/>
        <family val="2"/>
      </rPr>
      <t xml:space="preserve"> - The rebate will be deducted from your total amount. </t>
    </r>
  </si>
  <si>
    <r>
      <rPr>
        <b/>
        <sz val="12"/>
        <color theme="1"/>
        <rFont val="Calibri"/>
        <family val="2"/>
      </rPr>
      <t xml:space="preserve">IF Attendees Pay </t>
    </r>
    <r>
      <rPr>
        <sz val="12"/>
        <color theme="1"/>
        <rFont val="Calibri"/>
        <family val="2"/>
      </rPr>
      <t>- NO Rebate will be applied</t>
    </r>
  </si>
  <si>
    <t>Terms &amp; Conditions of Purchase:</t>
  </si>
  <si>
    <t>Change Policy: Any changes such as: cancellations, change of name, change in type of pass, change of room mate, switching rooms, changing dates of accommodation,</t>
  </si>
  <si>
    <t>Model Release &amp; Limitations on Liability</t>
  </si>
  <si>
    <t>I, Parent/Studio Owner, on behalf of the parties mentioned on page 2 &amp; 3 of this form, authorize the Australian Dance Festival and their sponsors the use of images for</t>
  </si>
  <si>
    <t>promotional material, being photographs and video footage. The Australian Dance Festival, all their contracted instructors and staff and all venues are not liable for any</t>
  </si>
  <si>
    <t>personal injury, or loss or damage to personal property whilst attending the event. Each student may decline from participating in any activity during the event. Please</t>
  </si>
  <si>
    <t>inform instructors of any physical limitation.</t>
  </si>
  <si>
    <t>PLEASE SAVE THIS FILE WITH YOUR STUDIO NAME IN THE TITLE BEFORE CONTINUING</t>
  </si>
  <si>
    <t>Now that you've read the above information, continue on by clicking the "Step 1" Tab below</t>
  </si>
  <si>
    <t>AUSTRALIAN DANCE FESTIVAL</t>
  </si>
  <si>
    <t>Step 1 - Studio Details</t>
  </si>
  <si>
    <t>Contact Information</t>
  </si>
  <si>
    <t>Studio Name</t>
  </si>
  <si>
    <t>Studio Details</t>
  </si>
  <si>
    <t>Studio Owner Details</t>
  </si>
  <si>
    <t>Adress Line 1</t>
  </si>
  <si>
    <t>Main Contact Name</t>
  </si>
  <si>
    <t>Address Line 2</t>
  </si>
  <si>
    <t>Phone Number</t>
  </si>
  <si>
    <t>Suburb &amp; State</t>
  </si>
  <si>
    <t>Email</t>
  </si>
  <si>
    <t>Postal Code</t>
  </si>
  <si>
    <t>How Did You Hear About Us?</t>
  </si>
  <si>
    <t>Select Your Booking Type Below (You Can Select Both If Applicable)</t>
  </si>
  <si>
    <t>Booking Type (Use Drop Downs)</t>
  </si>
  <si>
    <t>General Group Booking</t>
  </si>
  <si>
    <t>ABDC Group Booking</t>
  </si>
  <si>
    <t>Payment Type (Use Drop Downs)</t>
  </si>
  <si>
    <t>Studio Pays</t>
  </si>
  <si>
    <t>- Studio pays earns a 10% rebate on bookings over $3,400</t>
  </si>
  <si>
    <t>Attendees Pay</t>
  </si>
  <si>
    <t>- Attendees pay does not earn a rebate</t>
  </si>
  <si>
    <t>Date Registered</t>
  </si>
  <si>
    <t>Please Save Your Progress</t>
  </si>
  <si>
    <t>Continue to the next step by clicking the "Step 2" tab below</t>
  </si>
  <si>
    <t>Step 2 - Attendee Details</t>
  </si>
  <si>
    <t>Please Complete The Below Information for Every Person 		Attending With Your Studio</t>
  </si>
  <si>
    <t>#</t>
  </si>
  <si>
    <t>Surname</t>
  </si>
  <si>
    <t>First Name</t>
  </si>
  <si>
    <t>Date of Birth</t>
  </si>
  <si>
    <t>Age</t>
  </si>
  <si>
    <t>Pass selection</t>
  </si>
  <si>
    <t>Pass Price</t>
  </si>
  <si>
    <t>Commission Earned</t>
  </si>
  <si>
    <t>Smith</t>
  </si>
  <si>
    <t>Jane</t>
  </si>
  <si>
    <t>Jane.Smith@email.com</t>
  </si>
  <si>
    <t>Continue to the next step by clicking the "Step 3" tab below</t>
  </si>
  <si>
    <t>Step 3 - Booking Summary</t>
  </si>
  <si>
    <t>Passes Summary</t>
  </si>
  <si>
    <t>Invoice Summary</t>
  </si>
  <si>
    <t>Passes</t>
  </si>
  <si>
    <t>Total Number</t>
  </si>
  <si>
    <t>Price</t>
  </si>
  <si>
    <t>Total</t>
  </si>
  <si>
    <t>Passes Total</t>
  </si>
  <si>
    <t>10% Rebate</t>
  </si>
  <si>
    <t>ABDC Summary</t>
  </si>
  <si>
    <t>ABDC Invoice</t>
  </si>
  <si>
    <t>ABDC Total</t>
  </si>
  <si>
    <t>Rebate is not payable on ABDC Passes</t>
  </si>
  <si>
    <t>Grand Total Payable To ADF</t>
  </si>
  <si>
    <t>Please review the summary above and make any final changes to the booking</t>
  </si>
  <si>
    <t>Please SAVE your progress</t>
  </si>
  <si>
    <t>Once ready, Please email this document to australiandancefestival@gmail.com</t>
  </si>
  <si>
    <t>Once received, you will get a booking confirmation and invoice emailed to your studio</t>
  </si>
  <si>
    <t>Suburb</t>
  </si>
  <si>
    <t>Between Dec 1st - March 31st 2024</t>
  </si>
  <si>
    <t>Between April 1st - July 1st 2024</t>
  </si>
  <si>
    <t>After July 1st 2024</t>
  </si>
  <si>
    <t>If booking is over $3,300, Please enter the recipient of the free teachers pass</t>
  </si>
  <si>
    <t>Signature: By signing this form you hereby agree to the following:</t>
  </si>
  <si>
    <t>1) You have collected the no. of wristbands specified above</t>
  </si>
  <si>
    <t>2) You and the people in your group will keep your wristband on at all times during the Festival!</t>
  </si>
  <si>
    <t>3) If you (or anyone else in your group) lose your wristband and you are unable to provide us with your original wristband, you must pay the full price of a replacement</t>
  </si>
  <si>
    <t>4) If you (or anyone else in your group) break your wristband and require a replacement, you agree to pay a $5 replacement fee</t>
  </si>
  <si>
    <t>5) I hereby grant to The Australian Dance Festival &amp; its sponsors, the right to video (including to make sound recording) and photograph, part or</t>
  </si>
  <si>
    <t>whole of my involvement in the event (the Materials), and use the Materials (or any part of the) in any publication (print, television, digital or</t>
  </si>
  <si>
    <t>online) for any promotional purpose, including without limitation publicity, future presentations of the Festival and the business of the The</t>
  </si>
  <si>
    <t>Australian Dance Festival &amp; its sponsors, without fee to me. I hereby assign all copyright I have in the Materials and release The Australian Dance</t>
  </si>
  <si>
    <t>Festival, and the sponsors, and each of their officers, employees, contractors and agents of and from any claim which I might otherwise have as a</t>
  </si>
  <si>
    <t>result of any such use, copyright or publication.</t>
  </si>
  <si>
    <t>Limitations on Liability</t>
  </si>
  <si>
    <t>The Australian Dance Festival, all their contracted instructors and staff and all venues are not liable for any personal injury, or loss or damage to</t>
  </si>
  <si>
    <t>personal property whilst attending the event.</t>
  </si>
  <si>
    <t>Each student may decline from participating in any activity during the event. Please inform instructors of any physical limitation.</t>
  </si>
  <si>
    <t>SIGN: _____________________________________</t>
  </si>
  <si>
    <t>DATE: _____________________________________</t>
  </si>
  <si>
    <t>If you have any questions or need to make changes to this document after submitting, Please email: australiandancefestival@gmail.com</t>
  </si>
  <si>
    <t>Note that You may have to Click "Enable Editing" at the Top of this Spreadsheet</t>
  </si>
  <si>
    <r>
      <rPr>
        <b/>
        <sz val="12"/>
        <color theme="1"/>
        <rFont val="Calibri"/>
        <family val="2"/>
      </rPr>
      <t>NOTE:</t>
    </r>
    <r>
      <rPr>
        <sz val="12"/>
        <color theme="1"/>
        <rFont val="Calibri"/>
        <family val="2"/>
      </rPr>
      <t xml:space="preserve"> This form is for General/ABDC group bookings only and </t>
    </r>
    <r>
      <rPr>
        <u/>
        <sz val="12"/>
        <color theme="1"/>
        <rFont val="Calibri"/>
        <family val="2"/>
      </rPr>
      <t>CANNOT be used for Resonate bookings</t>
    </r>
  </si>
  <si>
    <r>
      <rPr>
        <b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: Review The Totals Calculated And Amend Any Changes To Your Booking</t>
    </r>
  </si>
  <si>
    <r>
      <rPr>
        <b/>
        <sz val="12"/>
        <color rgb="FF000000"/>
        <rFont val="Calibri"/>
        <family val="2"/>
      </rPr>
      <t>3</t>
    </r>
    <r>
      <rPr>
        <sz val="12"/>
        <color rgb="FF000000"/>
        <rFont val="Calibri"/>
        <family val="2"/>
      </rPr>
      <t xml:space="preserve">: Save The File And </t>
    </r>
    <r>
      <rPr>
        <u/>
        <sz val="12"/>
        <color rgb="FF000000"/>
        <rFont val="Calibri"/>
        <family val="2"/>
      </rPr>
      <t>Email To: australiandancefestival@gmail.com</t>
    </r>
  </si>
  <si>
    <r>
      <rPr>
        <b/>
        <sz val="12"/>
        <color rgb="FF000000"/>
        <rFont val="Calibri"/>
        <family val="2"/>
      </rPr>
      <t>1</t>
    </r>
    <r>
      <rPr>
        <sz val="12"/>
        <color rgb="FF000000"/>
        <rFont val="Calibri"/>
        <family val="2"/>
      </rPr>
      <t>: Ensure that you have Selected Date Registered in the Tab "Step 1 - Studio Details"</t>
    </r>
    <r>
      <rPr>
        <sz val="12"/>
        <color rgb="FF000000"/>
        <rFont val="Calibri"/>
        <family val="2"/>
      </rPr>
      <t>, Row 26</t>
    </r>
  </si>
  <si>
    <r>
      <rPr>
        <b/>
        <sz val="10"/>
        <color theme="1"/>
        <rFont val="Calibri"/>
        <family val="2"/>
      </rPr>
      <t>ONLY Earned if  Studio Pays</t>
    </r>
    <r>
      <rPr>
        <sz val="10"/>
        <color theme="1"/>
        <rFont val="Calibri"/>
        <family val="2"/>
      </rPr>
      <t xml:space="preserve"> - The rebate will be deducted from your total amount on your invoice</t>
    </r>
  </si>
  <si>
    <t xml:space="preserve">** The Summary sheet should automatically calculate the number of your passes and the cost.  No data entry is required from </t>
  </si>
  <si>
    <t>you in this step other than to:</t>
  </si>
  <si>
    <t xml:space="preserve">                  18th - 20th Sept 2026</t>
  </si>
  <si>
    <t>Earn a rebate of 10% for Group Bookings over $3,500 when Studio pays invoice (Not payable on ABDC Passes). </t>
  </si>
  <si>
    <t>Get 1 x Free Teachers Pass (Valued at $180) if your booking is over $3,500</t>
  </si>
  <si>
    <t>Cancellation Policy: Cancellations up to 31st July 2026 will only be refunded 50% of any type of pass or accommodation.</t>
  </si>
  <si>
    <t>etc will be subject to an administration charge of AUS$30. No cancellations, changes and/or refunds will be accepted from 1st August 2026.</t>
  </si>
  <si>
    <t>Until March 31st 2026</t>
  </si>
  <si>
    <t>Between April 1st - July 1st 2026</t>
  </si>
  <si>
    <t>After July 1st 2026</t>
  </si>
  <si>
    <t>Yes</t>
  </si>
  <si>
    <t>ABDC Pass + Tshirt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</si>
</sst>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_);[Red]\(&quot;$&quot;#,##0\)"/>
    <numFmt numFmtId="165" formatCode="[$$]#,##0.00"/>
    <numFmt numFmtId="166" formatCode="mm/dd/yyyy"/>
    <numFmt numFmtId="167" formatCode="&quot;$&quot;#,##0"/>
    <numFmt numFmtId="168" formatCode="m/d/yyyy"/>
    <numFmt numFmtId="169" formatCode="_-[$$-C09]* #,##0.00_-;\-[$$-C09]* #,##0.00_-;_-[$$-C09]* &quot;-&quot;??_-;_-@"/>
    <numFmt numFmtId="170" formatCode="_(&quot;$&quot;* #,##0.00_);_(&quot;$&quot;* \(#,##0.00\);_(&quot;$&quot;* &quot;-&quot;??_);_(@_)"/>
  </numFmts>
  <fonts count="36" x14ac:knownFonts="1">
    <font>
      <sz val="12"/>
      <color theme="1"/>
      <name val="Calibri"/>
      <scheme val="minor"/>
    </font>
    <font>
      <b/>
      <sz val="14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14"/>
      <color rgb="FFFF0000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4"/>
      <color rgb="FFFFFFFF"/>
      <name val="Calibri"/>
      <family val="2"/>
    </font>
    <font>
      <b/>
      <sz val="12"/>
      <color rgb="FFFFFFFF"/>
      <name val="Calibri"/>
      <family val="2"/>
    </font>
    <font>
      <b/>
      <sz val="12"/>
      <color theme="0"/>
      <name val="Calibri"/>
      <family val="2"/>
    </font>
    <font>
      <b/>
      <sz val="14"/>
      <color theme="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</font>
    <font>
      <i/>
      <sz val="11"/>
      <color rgb="FFFF0000"/>
      <name val="Calibri"/>
      <family val="2"/>
    </font>
    <font>
      <i/>
      <u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theme="1"/>
      <name val="Aptos"/>
      <family val="2"/>
    </font>
    <font>
      <sz val="10"/>
      <color rgb="FF000000"/>
      <name val="Trebuchet MS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</font>
    <font>
      <u/>
      <sz val="12"/>
      <color theme="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</font>
    <font>
      <sz val="12"/>
      <color theme="1"/>
      <name val="Calibri"/>
      <family val="2"/>
      <scheme val="minor"/>
    </font>
    <font>
      <u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theme="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rgb="FF0070C0"/>
        <bgColor rgb="FF0070C0"/>
      </patternFill>
    </fill>
    <fill>
      <patternFill patternType="solid">
        <fgColor rgb="FFFF0000"/>
        <bgColor rgb="FFFF0000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7E6E6"/>
      </patternFill>
    </fill>
    <fill>
      <patternFill patternType="solid">
        <fgColor theme="4"/>
        <bgColor rgb="FF3D85C6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0070C0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theme="0"/>
      </patternFill>
    </fill>
    <fill>
      <patternFill patternType="solid">
        <fgColor theme="4"/>
        <bgColor rgb="FFFFFFFF"/>
      </patternFill>
    </fill>
    <fill>
      <patternFill patternType="solid">
        <fgColor theme="4"/>
        <bgColor rgb="FFE7E6E6"/>
      </patternFill>
    </fill>
  </fills>
  <borders count="7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3">
    <xf numFmtId="0" fontId="0" fillId="0" borderId="0" xfId="0"/>
    <xf numFmtId="0" fontId="3" fillId="2" borderId="4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8" xfId="0" applyFont="1" applyFill="1" applyBorder="1"/>
    <xf numFmtId="0" fontId="6" fillId="2" borderId="11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6" fillId="2" borderId="11" xfId="0" applyFont="1" applyFill="1" applyBorder="1"/>
    <xf numFmtId="164" fontId="3" fillId="2" borderId="11" xfId="0" applyNumberFormat="1" applyFont="1" applyFill="1" applyBorder="1" applyAlignment="1">
      <alignment horizontal="center"/>
    </xf>
    <xf numFmtId="0" fontId="6" fillId="2" borderId="4" xfId="0" applyFont="1" applyFill="1" applyBorder="1"/>
    <xf numFmtId="164" fontId="3" fillId="2" borderId="4" xfId="0" applyNumberFormat="1" applyFont="1" applyFill="1" applyBorder="1"/>
    <xf numFmtId="0" fontId="6" fillId="2" borderId="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6" fillId="2" borderId="4" xfId="0" applyFont="1" applyFill="1" applyBorder="1" applyAlignment="1">
      <alignment horizontal="left"/>
    </xf>
    <xf numFmtId="0" fontId="11" fillId="2" borderId="4" xfId="0" applyFont="1" applyFill="1" applyBorder="1"/>
    <xf numFmtId="0" fontId="3" fillId="0" borderId="11" xfId="0" applyFont="1" applyBorder="1"/>
    <xf numFmtId="0" fontId="13" fillId="2" borderId="36" xfId="0" applyFont="1" applyFill="1" applyBorder="1"/>
    <xf numFmtId="0" fontId="3" fillId="0" borderId="0" xfId="0" applyFont="1"/>
    <xf numFmtId="0" fontId="1" fillId="3" borderId="42" xfId="0" applyFont="1" applyFill="1" applyBorder="1"/>
    <xf numFmtId="165" fontId="1" fillId="2" borderId="7" xfId="0" applyNumberFormat="1" applyFont="1" applyFill="1" applyBorder="1" applyAlignment="1">
      <alignment horizontal="center"/>
    </xf>
    <xf numFmtId="0" fontId="11" fillId="3" borderId="38" xfId="0" applyFont="1" applyFill="1" applyBorder="1" applyAlignment="1">
      <alignment horizontal="center"/>
    </xf>
    <xf numFmtId="0" fontId="11" fillId="3" borderId="42" xfId="0" applyFont="1" applyFill="1" applyBorder="1" applyAlignment="1">
      <alignment horizontal="center"/>
    </xf>
    <xf numFmtId="165" fontId="11" fillId="2" borderId="7" xfId="0" applyNumberFormat="1" applyFont="1" applyFill="1" applyBorder="1" applyAlignment="1">
      <alignment horizontal="center"/>
    </xf>
    <xf numFmtId="165" fontId="11" fillId="2" borderId="20" xfId="0" applyNumberFormat="1" applyFont="1" applyFill="1" applyBorder="1" applyAlignment="1">
      <alignment horizontal="center"/>
    </xf>
    <xf numFmtId="165" fontId="3" fillId="2" borderId="45" xfId="0" applyNumberFormat="1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46" xfId="0" applyFont="1" applyFill="1" applyBorder="1" applyAlignment="1">
      <alignment horizontal="center"/>
    </xf>
    <xf numFmtId="0" fontId="16" fillId="7" borderId="47" xfId="0" applyFont="1" applyFill="1" applyBorder="1"/>
    <xf numFmtId="0" fontId="17" fillId="7" borderId="47" xfId="0" applyFont="1" applyFill="1" applyBorder="1"/>
    <xf numFmtId="166" fontId="16" fillId="7" borderId="47" xfId="0" applyNumberFormat="1" applyFont="1" applyFill="1" applyBorder="1"/>
    <xf numFmtId="0" fontId="18" fillId="7" borderId="48" xfId="0" applyFont="1" applyFill="1" applyBorder="1" applyAlignment="1">
      <alignment horizontal="center"/>
    </xf>
    <xf numFmtId="165" fontId="18" fillId="7" borderId="51" xfId="0" applyNumberFormat="1" applyFont="1" applyFill="1" applyBorder="1" applyAlignment="1">
      <alignment horizontal="center"/>
    </xf>
    <xf numFmtId="165" fontId="19" fillId="2" borderId="46" xfId="0" applyNumberFormat="1" applyFont="1" applyFill="1" applyBorder="1" applyAlignment="1">
      <alignment horizontal="center"/>
    </xf>
    <xf numFmtId="0" fontId="19" fillId="0" borderId="47" xfId="0" applyFont="1" applyBorder="1"/>
    <xf numFmtId="14" fontId="19" fillId="0" borderId="52" xfId="0" applyNumberFormat="1" applyFont="1" applyBorder="1"/>
    <xf numFmtId="0" fontId="19" fillId="3" borderId="47" xfId="0" applyFont="1" applyFill="1" applyBorder="1" applyAlignment="1">
      <alignment horizontal="center"/>
    </xf>
    <xf numFmtId="167" fontId="21" fillId="0" borderId="46" xfId="0" applyNumberFormat="1" applyFont="1" applyBorder="1" applyAlignment="1">
      <alignment horizontal="center"/>
    </xf>
    <xf numFmtId="0" fontId="13" fillId="0" borderId="53" xfId="0" applyFont="1" applyBorder="1"/>
    <xf numFmtId="168" fontId="19" fillId="0" borderId="52" xfId="0" applyNumberFormat="1" applyFont="1" applyBorder="1"/>
    <xf numFmtId="0" fontId="3" fillId="0" borderId="53" xfId="0" applyFont="1" applyBorder="1"/>
    <xf numFmtId="0" fontId="22" fillId="0" borderId="0" xfId="0" applyFont="1"/>
    <xf numFmtId="0" fontId="19" fillId="0" borderId="51" xfId="0" applyFont="1" applyBorder="1"/>
    <xf numFmtId="0" fontId="23" fillId="0" borderId="47" xfId="0" applyFont="1" applyBorder="1"/>
    <xf numFmtId="167" fontId="19" fillId="0" borderId="46" xfId="0" applyNumberFormat="1" applyFont="1" applyBorder="1" applyAlignment="1">
      <alignment horizontal="center"/>
    </xf>
    <xf numFmtId="0" fontId="23" fillId="0" borderId="0" xfId="0" applyFont="1"/>
    <xf numFmtId="0" fontId="20" fillId="0" borderId="0" xfId="0" applyFont="1" applyAlignment="1">
      <alignment horizontal="left"/>
    </xf>
    <xf numFmtId="0" fontId="23" fillId="0" borderId="52" xfId="0" applyFont="1" applyBorder="1"/>
    <xf numFmtId="0" fontId="20" fillId="0" borderId="53" xfId="0" applyFont="1" applyBorder="1"/>
    <xf numFmtId="168" fontId="20" fillId="0" borderId="52" xfId="0" applyNumberFormat="1" applyFont="1" applyBorder="1"/>
    <xf numFmtId="0" fontId="19" fillId="0" borderId="52" xfId="0" applyFont="1" applyBorder="1"/>
    <xf numFmtId="0" fontId="19" fillId="0" borderId="55" xfId="0" applyFont="1" applyBorder="1"/>
    <xf numFmtId="0" fontId="19" fillId="2" borderId="1" xfId="0" applyFont="1" applyFill="1" applyBorder="1"/>
    <xf numFmtId="0" fontId="19" fillId="3" borderId="56" xfId="0" applyFont="1" applyFill="1" applyBorder="1"/>
    <xf numFmtId="0" fontId="19" fillId="3" borderId="56" xfId="0" applyFont="1" applyFill="1" applyBorder="1" applyAlignment="1">
      <alignment horizontal="center"/>
    </xf>
    <xf numFmtId="0" fontId="19" fillId="3" borderId="57" xfId="0" applyFont="1" applyFill="1" applyBorder="1"/>
    <xf numFmtId="165" fontId="19" fillId="2" borderId="41" xfId="0" applyNumberFormat="1" applyFont="1" applyFill="1" applyBorder="1" applyAlignment="1">
      <alignment horizontal="center"/>
    </xf>
    <xf numFmtId="0" fontId="6" fillId="2" borderId="5" xfId="0" applyFont="1" applyFill="1" applyBorder="1"/>
    <xf numFmtId="0" fontId="6" fillId="3" borderId="38" xfId="0" applyFont="1" applyFill="1" applyBorder="1"/>
    <xf numFmtId="0" fontId="6" fillId="3" borderId="38" xfId="0" applyFont="1" applyFill="1" applyBorder="1" applyAlignment="1">
      <alignment horizontal="center"/>
    </xf>
    <xf numFmtId="0" fontId="6" fillId="3" borderId="42" xfId="0" applyFont="1" applyFill="1" applyBorder="1"/>
    <xf numFmtId="165" fontId="6" fillId="2" borderId="41" xfId="0" applyNumberFormat="1" applyFont="1" applyFill="1" applyBorder="1" applyAlignment="1">
      <alignment horizontal="center"/>
    </xf>
    <xf numFmtId="0" fontId="13" fillId="2" borderId="4" xfId="0" applyFont="1" applyFill="1" applyBorder="1"/>
    <xf numFmtId="0" fontId="13" fillId="2" borderId="25" xfId="0" applyFont="1" applyFill="1" applyBorder="1"/>
    <xf numFmtId="0" fontId="13" fillId="2" borderId="13" xfId="0" applyFont="1" applyFill="1" applyBorder="1"/>
    <xf numFmtId="0" fontId="25" fillId="0" borderId="11" xfId="0" applyFont="1" applyBorder="1"/>
    <xf numFmtId="0" fontId="21" fillId="0" borderId="11" xfId="0" applyFont="1" applyBorder="1"/>
    <xf numFmtId="0" fontId="13" fillId="0" borderId="0" xfId="0" applyFont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4" fillId="0" borderId="11" xfId="0" applyFont="1" applyBorder="1"/>
    <xf numFmtId="0" fontId="24" fillId="2" borderId="4" xfId="0" applyFont="1" applyFill="1" applyBorder="1"/>
    <xf numFmtId="169" fontId="3" fillId="2" borderId="4" xfId="0" applyNumberFormat="1" applyFont="1" applyFill="1" applyBorder="1" applyAlignment="1">
      <alignment horizontal="center"/>
    </xf>
    <xf numFmtId="169" fontId="3" fillId="2" borderId="9" xfId="0" applyNumberFormat="1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6" fillId="2" borderId="8" xfId="0" applyFont="1" applyFill="1" applyBorder="1"/>
    <xf numFmtId="0" fontId="6" fillId="2" borderId="9" xfId="0" applyFont="1" applyFill="1" applyBorder="1"/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0" fillId="9" borderId="0" xfId="0" applyFill="1"/>
    <xf numFmtId="0" fontId="6" fillId="10" borderId="4" xfId="0" applyFont="1" applyFill="1" applyBorder="1" applyAlignment="1">
      <alignment horizontal="left"/>
    </xf>
    <xf numFmtId="0" fontId="3" fillId="10" borderId="4" xfId="0" applyFont="1" applyFill="1" applyBorder="1"/>
    <xf numFmtId="0" fontId="3" fillId="2" borderId="54" xfId="0" applyFont="1" applyFill="1" applyBorder="1"/>
    <xf numFmtId="0" fontId="0" fillId="9" borderId="63" xfId="0" applyFill="1" applyBorder="1"/>
    <xf numFmtId="0" fontId="3" fillId="9" borderId="11" xfId="0" applyFont="1" applyFill="1" applyBorder="1"/>
    <xf numFmtId="0" fontId="14" fillId="10" borderId="37" xfId="0" applyFont="1" applyFill="1" applyBorder="1"/>
    <xf numFmtId="0" fontId="28" fillId="16" borderId="64" xfId="0" applyFont="1" applyFill="1" applyBorder="1"/>
    <xf numFmtId="0" fontId="28" fillId="16" borderId="65" xfId="0" applyFont="1" applyFill="1" applyBorder="1"/>
    <xf numFmtId="0" fontId="28" fillId="16" borderId="66" xfId="0" applyFont="1" applyFill="1" applyBorder="1"/>
    <xf numFmtId="0" fontId="28" fillId="16" borderId="67" xfId="0" applyFont="1" applyFill="1" applyBorder="1"/>
    <xf numFmtId="0" fontId="28" fillId="16" borderId="68" xfId="0" applyFont="1" applyFill="1" applyBorder="1"/>
    <xf numFmtId="0" fontId="30" fillId="13" borderId="69" xfId="0" applyFont="1" applyFill="1" applyBorder="1"/>
    <xf numFmtId="0" fontId="30" fillId="13" borderId="63" xfId="0" applyFont="1" applyFill="1" applyBorder="1"/>
    <xf numFmtId="0" fontId="30" fillId="13" borderId="70" xfId="0" applyFont="1" applyFill="1" applyBorder="1"/>
    <xf numFmtId="0" fontId="19" fillId="0" borderId="47" xfId="0" applyFont="1" applyBorder="1" applyAlignment="1">
      <alignment horizontal="center"/>
    </xf>
    <xf numFmtId="165" fontId="19" fillId="0" borderId="51" xfId="0" applyNumberFormat="1" applyFont="1" applyBorder="1" applyAlignment="1">
      <alignment horizontal="center"/>
    </xf>
    <xf numFmtId="0" fontId="28" fillId="18" borderId="11" xfId="0" applyFont="1" applyFill="1" applyBorder="1" applyAlignment="1">
      <alignment horizontal="center"/>
    </xf>
    <xf numFmtId="0" fontId="28" fillId="18" borderId="11" xfId="0" applyFont="1" applyFill="1" applyBorder="1"/>
    <xf numFmtId="0" fontId="28" fillId="16" borderId="5" xfId="0" applyFont="1" applyFill="1" applyBorder="1"/>
    <xf numFmtId="0" fontId="28" fillId="17" borderId="42" xfId="0" applyFont="1" applyFill="1" applyBorder="1"/>
    <xf numFmtId="0" fontId="34" fillId="2" borderId="4" xfId="0" applyFont="1" applyFill="1" applyBorder="1"/>
    <xf numFmtId="0" fontId="29" fillId="16" borderId="8" xfId="0" applyFont="1" applyFill="1" applyBorder="1"/>
    <xf numFmtId="0" fontId="29" fillId="16" borderId="4" xfId="0" applyFont="1" applyFill="1" applyBorder="1"/>
    <xf numFmtId="0" fontId="29" fillId="16" borderId="9" xfId="0" applyFont="1" applyFill="1" applyBorder="1"/>
    <xf numFmtId="0" fontId="24" fillId="0" borderId="72" xfId="0" applyFont="1" applyBorder="1"/>
    <xf numFmtId="0" fontId="24" fillId="2" borderId="64" xfId="0" applyFont="1" applyFill="1" applyBorder="1"/>
    <xf numFmtId="169" fontId="3" fillId="2" borderId="65" xfId="0" applyNumberFormat="1" applyFont="1" applyFill="1" applyBorder="1" applyAlignment="1">
      <alignment horizontal="center"/>
    </xf>
    <xf numFmtId="169" fontId="3" fillId="2" borderId="66" xfId="0" applyNumberFormat="1" applyFont="1" applyFill="1" applyBorder="1" applyAlignment="1">
      <alignment horizontal="center"/>
    </xf>
    <xf numFmtId="0" fontId="24" fillId="2" borderId="69" xfId="0" applyFont="1" applyFill="1" applyBorder="1" applyAlignment="1">
      <alignment horizontal="center"/>
    </xf>
    <xf numFmtId="0" fontId="24" fillId="2" borderId="63" xfId="0" applyFont="1" applyFill="1" applyBorder="1" applyAlignment="1">
      <alignment horizontal="center"/>
    </xf>
    <xf numFmtId="0" fontId="24" fillId="2" borderId="70" xfId="0" applyFont="1" applyFill="1" applyBorder="1" applyAlignment="1">
      <alignment horizontal="center"/>
    </xf>
    <xf numFmtId="0" fontId="13" fillId="2" borderId="54" xfId="0" applyFont="1" applyFill="1" applyBorder="1"/>
    <xf numFmtId="0" fontId="34" fillId="2" borderId="54" xfId="0" applyFont="1" applyFill="1" applyBorder="1"/>
    <xf numFmtId="0" fontId="35" fillId="8" borderId="4" xfId="0" applyFont="1" applyFill="1" applyBorder="1" applyAlignment="1">
      <alignment horizontal="left" wrapText="1"/>
    </xf>
    <xf numFmtId="0" fontId="30" fillId="9" borderId="0" xfId="0" applyFont="1" applyFill="1"/>
    <xf numFmtId="0" fontId="3" fillId="2" borderId="10" xfId="0" applyFont="1" applyFill="1" applyBorder="1"/>
    <xf numFmtId="0" fontId="2" fillId="9" borderId="6" xfId="0" applyFont="1" applyFill="1" applyBorder="1"/>
    <xf numFmtId="0" fontId="5" fillId="2" borderId="10" xfId="0" applyFont="1" applyFill="1" applyBorder="1"/>
    <xf numFmtId="0" fontId="6" fillId="2" borderId="10" xfId="0" applyFont="1" applyFill="1" applyBorder="1"/>
    <xf numFmtId="0" fontId="1" fillId="2" borderId="1" xfId="0" applyFont="1" applyFill="1" applyBorder="1" applyAlignment="1">
      <alignment horizontal="center"/>
    </xf>
    <xf numFmtId="0" fontId="2" fillId="9" borderId="2" xfId="0" applyFont="1" applyFill="1" applyBorder="1"/>
    <xf numFmtId="0" fontId="2" fillId="9" borderId="3" xfId="0" applyFont="1" applyFill="1" applyBorder="1"/>
    <xf numFmtId="0" fontId="1" fillId="2" borderId="5" xfId="0" applyFont="1" applyFill="1" applyBorder="1" applyAlignment="1">
      <alignment horizontal="center"/>
    </xf>
    <xf numFmtId="0" fontId="2" fillId="9" borderId="7" xfId="0" applyFont="1" applyFill="1" applyBorder="1"/>
    <xf numFmtId="0" fontId="4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6" fillId="2" borderId="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6" fillId="11" borderId="27" xfId="0" applyFont="1" applyFill="1" applyBorder="1" applyAlignment="1">
      <alignment horizontal="left"/>
    </xf>
    <xf numFmtId="0" fontId="2" fillId="9" borderId="28" xfId="0" applyFont="1" applyFill="1" applyBorder="1"/>
    <xf numFmtId="0" fontId="2" fillId="9" borderId="29" xfId="0" applyFont="1" applyFill="1" applyBorder="1"/>
    <xf numFmtId="0" fontId="3" fillId="9" borderId="27" xfId="0" applyFont="1" applyFill="1" applyBorder="1" applyAlignment="1">
      <alignment horizontal="left"/>
    </xf>
    <xf numFmtId="0" fontId="6" fillId="9" borderId="24" xfId="0" applyFont="1" applyFill="1" applyBorder="1" applyAlignment="1">
      <alignment horizontal="center"/>
    </xf>
    <xf numFmtId="0" fontId="2" fillId="9" borderId="24" xfId="0" applyFont="1" applyFill="1" applyBorder="1"/>
    <xf numFmtId="0" fontId="9" fillId="14" borderId="15" xfId="0" applyFont="1" applyFill="1" applyBorder="1" applyAlignment="1">
      <alignment horizontal="center"/>
    </xf>
    <xf numFmtId="0" fontId="2" fillId="13" borderId="16" xfId="0" applyFont="1" applyFill="1" applyBorder="1"/>
    <xf numFmtId="0" fontId="2" fillId="13" borderId="17" xfId="0" applyFont="1" applyFill="1" applyBorder="1"/>
    <xf numFmtId="0" fontId="3" fillId="2" borderId="25" xfId="0" applyFont="1" applyFill="1" applyBorder="1" applyAlignment="1">
      <alignment horizontal="center"/>
    </xf>
    <xf numFmtId="0" fontId="2" fillId="9" borderId="26" xfId="0" applyFont="1" applyFill="1" applyBorder="1"/>
    <xf numFmtId="0" fontId="10" fillId="14" borderId="15" xfId="0" applyFont="1" applyFill="1" applyBorder="1" applyAlignment="1">
      <alignment horizontal="center"/>
    </xf>
    <xf numFmtId="0" fontId="3" fillId="9" borderId="21" xfId="0" applyFont="1" applyFill="1" applyBorder="1" applyAlignment="1">
      <alignment horizontal="left"/>
    </xf>
    <xf numFmtId="0" fontId="2" fillId="9" borderId="22" xfId="0" applyFont="1" applyFill="1" applyBorder="1"/>
    <xf numFmtId="0" fontId="2" fillId="9" borderId="23" xfId="0" applyFont="1" applyFill="1" applyBorder="1"/>
    <xf numFmtId="0" fontId="6" fillId="11" borderId="30" xfId="0" applyFont="1" applyFill="1" applyBorder="1" applyAlignment="1">
      <alignment horizontal="left"/>
    </xf>
    <xf numFmtId="0" fontId="2" fillId="9" borderId="31" xfId="0" applyFont="1" applyFill="1" applyBorder="1"/>
    <xf numFmtId="0" fontId="2" fillId="9" borderId="32" xfId="0" applyFont="1" applyFill="1" applyBorder="1"/>
    <xf numFmtId="0" fontId="3" fillId="9" borderId="30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8" fillId="12" borderId="15" xfId="0" applyFont="1" applyFill="1" applyBorder="1" applyAlignment="1">
      <alignment horizontal="center" vertical="center"/>
    </xf>
    <xf numFmtId="0" fontId="6" fillId="11" borderId="18" xfId="0" applyFont="1" applyFill="1" applyBorder="1" applyAlignment="1">
      <alignment horizontal="left"/>
    </xf>
    <xf numFmtId="0" fontId="2" fillId="9" borderId="19" xfId="0" applyFont="1" applyFill="1" applyBorder="1"/>
    <xf numFmtId="0" fontId="2" fillId="9" borderId="20" xfId="0" applyFont="1" applyFill="1" applyBorder="1"/>
    <xf numFmtId="0" fontId="28" fillId="16" borderId="54" xfId="0" applyFont="1" applyFill="1" applyBorder="1" applyAlignment="1">
      <alignment horizontal="center"/>
    </xf>
    <xf numFmtId="0" fontId="29" fillId="13" borderId="54" xfId="0" applyFont="1" applyFill="1" applyBorder="1"/>
    <xf numFmtId="0" fontId="11" fillId="6" borderId="33" xfId="0" applyFont="1" applyFill="1" applyBorder="1" applyAlignment="1">
      <alignment horizontal="center"/>
    </xf>
    <xf numFmtId="0" fontId="2" fillId="15" borderId="34" xfId="0" applyFont="1" applyFill="1" applyBorder="1"/>
    <xf numFmtId="0" fontId="2" fillId="15" borderId="35" xfId="0" applyFont="1" applyFill="1" applyBorder="1"/>
    <xf numFmtId="0" fontId="6" fillId="11" borderId="27" xfId="0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/>
    </xf>
    <xf numFmtId="0" fontId="2" fillId="15" borderId="16" xfId="0" applyFont="1" applyFill="1" applyBorder="1"/>
    <xf numFmtId="0" fontId="2" fillId="15" borderId="17" xfId="0" applyFont="1" applyFill="1" applyBorder="1"/>
    <xf numFmtId="0" fontId="12" fillId="2" borderId="18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" fillId="3" borderId="39" xfId="0" applyFont="1" applyFill="1" applyBorder="1" applyAlignment="1">
      <alignment horizontal="center"/>
    </xf>
    <xf numFmtId="0" fontId="2" fillId="0" borderId="40" xfId="0" applyFont="1" applyBorder="1"/>
    <xf numFmtId="0" fontId="2" fillId="0" borderId="41" xfId="0" applyFont="1" applyBorder="1"/>
    <xf numFmtId="0" fontId="15" fillId="3" borderId="39" xfId="0" applyFont="1" applyFill="1" applyBorder="1" applyAlignment="1">
      <alignment horizontal="left"/>
    </xf>
    <xf numFmtId="0" fontId="2" fillId="0" borderId="6" xfId="0" applyFont="1" applyBorder="1"/>
    <xf numFmtId="0" fontId="20" fillId="0" borderId="0" xfId="0" applyFont="1" applyAlignment="1">
      <alignment horizontal="center"/>
    </xf>
    <xf numFmtId="0" fontId="0" fillId="0" borderId="0" xfId="0"/>
    <xf numFmtId="0" fontId="2" fillId="0" borderId="51" xfId="0" applyFont="1" applyBorder="1"/>
    <xf numFmtId="0" fontId="28" fillId="17" borderId="43" xfId="0" applyFont="1" applyFill="1" applyBorder="1" applyAlignment="1">
      <alignment horizontal="center"/>
    </xf>
    <xf numFmtId="0" fontId="32" fillId="0" borderId="44" xfId="0" applyFont="1" applyBorder="1"/>
    <xf numFmtId="0" fontId="32" fillId="0" borderId="71" xfId="0" applyFont="1" applyBorder="1"/>
    <xf numFmtId="0" fontId="28" fillId="18" borderId="27" xfId="0" applyFont="1" applyFill="1" applyBorder="1" applyAlignment="1">
      <alignment horizontal="center"/>
    </xf>
    <xf numFmtId="0" fontId="29" fillId="13" borderId="28" xfId="0" applyFont="1" applyFill="1" applyBorder="1"/>
    <xf numFmtId="0" fontId="29" fillId="13" borderId="29" xfId="0" applyFont="1" applyFill="1" applyBorder="1"/>
    <xf numFmtId="0" fontId="18" fillId="7" borderId="49" xfId="0" applyFont="1" applyFill="1" applyBorder="1" applyAlignment="1">
      <alignment horizontal="center"/>
    </xf>
    <xf numFmtId="0" fontId="2" fillId="0" borderId="24" xfId="0" applyFont="1" applyBorder="1"/>
    <xf numFmtId="0" fontId="2" fillId="0" borderId="50" xfId="0" applyFont="1" applyBorder="1"/>
    <xf numFmtId="0" fontId="28" fillId="17" borderId="39" xfId="0" applyFont="1" applyFill="1" applyBorder="1" applyAlignment="1">
      <alignment horizontal="center"/>
    </xf>
    <xf numFmtId="0" fontId="29" fillId="13" borderId="40" xfId="0" applyFont="1" applyFill="1" applyBorder="1"/>
    <xf numFmtId="0" fontId="29" fillId="13" borderId="41" xfId="0" applyFont="1" applyFill="1" applyBorder="1"/>
    <xf numFmtId="0" fontId="24" fillId="4" borderId="27" xfId="0" applyFont="1" applyFill="1" applyBorder="1" applyAlignment="1">
      <alignment horizontal="center"/>
    </xf>
    <xf numFmtId="0" fontId="2" fillId="0" borderId="28" xfId="0" applyFont="1" applyBorder="1"/>
    <xf numFmtId="0" fontId="2" fillId="0" borderId="29" xfId="0" applyFont="1" applyBorder="1"/>
    <xf numFmtId="0" fontId="11" fillId="5" borderId="18" xfId="0" applyFont="1" applyFill="1" applyBorder="1" applyAlignment="1">
      <alignment horizontal="center"/>
    </xf>
    <xf numFmtId="0" fontId="2" fillId="0" borderId="19" xfId="0" applyFont="1" applyBorder="1"/>
    <xf numFmtId="0" fontId="2" fillId="0" borderId="20" xfId="0" applyFont="1" applyBorder="1"/>
    <xf numFmtId="0" fontId="24" fillId="0" borderId="27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169" fontId="13" fillId="0" borderId="27" xfId="0" applyNumberFormat="1" applyFont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6" fillId="8" borderId="27" xfId="0" applyFont="1" applyFill="1" applyBorder="1" applyAlignment="1">
      <alignment horizontal="center"/>
    </xf>
    <xf numFmtId="169" fontId="3" fillId="0" borderId="28" xfId="0" applyNumberFormat="1" applyFont="1" applyBorder="1" applyAlignment="1">
      <alignment horizontal="center"/>
    </xf>
    <xf numFmtId="169" fontId="6" fillId="0" borderId="24" xfId="0" applyNumberFormat="1" applyFont="1" applyBorder="1" applyAlignment="1">
      <alignment horizontal="center"/>
    </xf>
    <xf numFmtId="0" fontId="11" fillId="5" borderId="27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170" fontId="3" fillId="2" borderId="27" xfId="0" applyNumberFormat="1" applyFont="1" applyFill="1" applyBorder="1" applyAlignment="1">
      <alignment horizontal="center"/>
    </xf>
    <xf numFmtId="0" fontId="29" fillId="16" borderId="5" xfId="0" applyFont="1" applyFill="1" applyBorder="1" applyAlignment="1">
      <alignment horizontal="center"/>
    </xf>
    <xf numFmtId="0" fontId="29" fillId="13" borderId="6" xfId="0" applyFont="1" applyFill="1" applyBorder="1"/>
    <xf numFmtId="0" fontId="29" fillId="13" borderId="7" xfId="0" applyFont="1" applyFill="1" applyBorder="1"/>
    <xf numFmtId="169" fontId="3" fillId="0" borderId="58" xfId="0" applyNumberFormat="1" applyFont="1" applyBorder="1" applyAlignment="1">
      <alignment horizontal="center"/>
    </xf>
    <xf numFmtId="0" fontId="2" fillId="0" borderId="59" xfId="0" applyFont="1" applyBorder="1"/>
    <xf numFmtId="0" fontId="2" fillId="0" borderId="60" xfId="0" applyFont="1" applyBorder="1"/>
    <xf numFmtId="0" fontId="24" fillId="2" borderId="67" xfId="0" applyFont="1" applyFill="1" applyBorder="1" applyAlignment="1">
      <alignment horizontal="center"/>
    </xf>
    <xf numFmtId="0" fontId="2" fillId="0" borderId="54" xfId="0" applyFont="1" applyBorder="1"/>
    <xf numFmtId="0" fontId="2" fillId="0" borderId="68" xfId="0" applyFont="1" applyBorder="1"/>
    <xf numFmtId="0" fontId="11" fillId="6" borderId="27" xfId="0" applyFont="1" applyFill="1" applyBorder="1" applyAlignment="1">
      <alignment horizontal="center"/>
    </xf>
    <xf numFmtId="0" fontId="2" fillId="0" borderId="23" xfId="0" applyFont="1" applyBorder="1"/>
    <xf numFmtId="169" fontId="3" fillId="2" borderId="21" xfId="0" applyNumberFormat="1" applyFont="1" applyFill="1" applyBorder="1" applyAlignment="1">
      <alignment horizontal="center"/>
    </xf>
    <xf numFmtId="0" fontId="2" fillId="0" borderId="22" xfId="0" applyFont="1" applyBorder="1"/>
    <xf numFmtId="0" fontId="28" fillId="16" borderId="5" xfId="0" applyFont="1" applyFill="1" applyBorder="1" applyAlignment="1">
      <alignment horizontal="center"/>
    </xf>
    <xf numFmtId="0" fontId="31" fillId="16" borderId="5" xfId="0" applyFont="1" applyFill="1" applyBorder="1" applyAlignment="1">
      <alignment horizontal="center"/>
    </xf>
    <xf numFmtId="0" fontId="11" fillId="6" borderId="61" xfId="0" applyFont="1" applyFill="1" applyBorder="1" applyAlignment="1">
      <alignment horizontal="center"/>
    </xf>
    <xf numFmtId="0" fontId="2" fillId="0" borderId="16" xfId="0" applyFont="1" applyBorder="1"/>
    <xf numFmtId="0" fontId="2" fillId="0" borderId="62" xfId="0" applyFont="1" applyBorder="1"/>
    <xf numFmtId="0" fontId="6" fillId="4" borderId="18" xfId="0" applyFont="1" applyFill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6" fillId="0" borderId="49" xfId="0" applyFont="1" applyBorder="1" applyAlignment="1">
      <alignment horizontal="center"/>
    </xf>
    <xf numFmtId="0" fontId="10" fillId="5" borderId="61" xfId="0" applyFont="1" applyFill="1" applyBorder="1" applyAlignment="1">
      <alignment horizontal="center"/>
    </xf>
    <xf numFmtId="0" fontId="2" fillId="0" borderId="17" xfId="0" applyFont="1" applyBorder="1"/>
    <xf numFmtId="0" fontId="2" fillId="0" borderId="26" xfId="0" applyFont="1" applyBorder="1"/>
    <xf numFmtId="0" fontId="10" fillId="5" borderId="15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left"/>
    </xf>
    <xf numFmtId="0" fontId="3" fillId="0" borderId="27" xfId="0" applyFont="1" applyBorder="1" applyAlignment="1">
      <alignment horizontal="left"/>
    </xf>
    <xf numFmtId="169" fontId="3" fillId="0" borderId="27" xfId="0" applyNumberFormat="1" applyFont="1" applyBorder="1" applyAlignment="1">
      <alignment horizontal="center"/>
    </xf>
    <xf numFmtId="0" fontId="24" fillId="2" borderId="10" xfId="0" applyFont="1" applyFill="1" applyBorder="1" applyAlignment="1">
      <alignment horizontal="center"/>
    </xf>
    <xf numFmtId="0" fontId="2" fillId="0" borderId="7" xfId="0" applyFont="1" applyBorder="1"/>
    <xf numFmtId="169" fontId="3" fillId="2" borderId="27" xfId="0" applyNumberFormat="1" applyFont="1" applyFill="1" applyBorder="1" applyAlignment="1">
      <alignment horizontal="center"/>
    </xf>
    <xf numFmtId="0" fontId="6" fillId="4" borderId="30" xfId="0" applyFont="1" applyFill="1" applyBorder="1" applyAlignment="1">
      <alignment horizontal="left"/>
    </xf>
    <xf numFmtId="0" fontId="2" fillId="0" borderId="31" xfId="0" applyFont="1" applyBorder="1"/>
    <xf numFmtId="0" fontId="2" fillId="0" borderId="32" xfId="0" applyFont="1" applyBorder="1"/>
    <xf numFmtId="0" fontId="3" fillId="0" borderId="30" xfId="0" applyFont="1" applyBorder="1" applyAlignment="1">
      <alignment horizontal="left"/>
    </xf>
    <xf numFmtId="0" fontId="11" fillId="6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76200</xdr:rowOff>
    </xdr:from>
    <xdr:ext cx="1714500" cy="10572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76200"/>
          <a:ext cx="1714500" cy="10572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95250</xdr:rowOff>
    </xdr:from>
    <xdr:ext cx="1152525" cy="80010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76200</xdr:rowOff>
    </xdr:from>
    <xdr:ext cx="1009650" cy="742950"/>
    <xdr:pic>
      <xdr:nvPicPr>
        <xdr:cNvPr id="2" name="image4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2197100</xdr:colOff>
      <xdr:row>3</xdr:row>
      <xdr:rowOff>203200</xdr:rowOff>
    </xdr:from>
    <xdr:ext cx="4032250" cy="1066800"/>
    <xdr:pic>
      <xdr:nvPicPr>
        <xdr:cNvPr id="3" name="image5.png" title="Imag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2400" y="895350"/>
          <a:ext cx="4032250" cy="10668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184150</xdr:colOff>
      <xdr:row>3</xdr:row>
      <xdr:rowOff>199762</xdr:rowOff>
    </xdr:from>
    <xdr:to>
      <xdr:col>3</xdr:col>
      <xdr:colOff>1752600</xdr:colOff>
      <xdr:row>9</xdr:row>
      <xdr:rowOff>70105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BE8813F-8F13-D510-85A2-333C0534D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9750" y="891912"/>
          <a:ext cx="4248150" cy="10831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19050</xdr:rowOff>
    </xdr:from>
    <xdr:ext cx="1190625" cy="790575"/>
    <xdr:pic>
      <xdr:nvPicPr>
        <xdr:cNvPr id="2" name="image6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hyperlink" Target="mailto:Jane.Smith@email.com" TargetMode="Externa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"/>
  <sheetViews>
    <sheetView topLeftCell="A19" workbookViewId="0">
      <selection activeCell="G25" sqref="G25"/>
    </sheetView>
  </sheetViews>
  <sheetFormatPr defaultColWidth="11.25" defaultRowHeight="15" customHeight="1" x14ac:dyDescent="0.35"/>
  <cols>
    <col min="1" max="1" width="10.6640625" style="85" customWidth="1"/>
    <col min="2" max="2" width="21" style="85" customWidth="1"/>
    <col min="3" max="3" width="14.08203125" style="85" customWidth="1"/>
    <col min="4" max="4" width="14" style="85" customWidth="1"/>
    <col min="5" max="5" width="13.08203125" style="85" customWidth="1"/>
    <col min="6" max="26" width="10.6640625" style="85" customWidth="1"/>
    <col min="27" max="16384" width="11.25" style="85"/>
  </cols>
  <sheetData>
    <row r="1" spans="1:13" ht="24.75" customHeight="1" x14ac:dyDescent="0.45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7"/>
    </row>
    <row r="2" spans="1:13" ht="24.75" customHeight="1" x14ac:dyDescent="0.45">
      <c r="A2" s="128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9"/>
    </row>
    <row r="3" spans="1:13" ht="24.75" customHeight="1" x14ac:dyDescent="0.45">
      <c r="A3" s="128" t="s">
        <v>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9"/>
    </row>
    <row r="4" spans="1:13" ht="16.5" customHeight="1" x14ac:dyDescent="0.45">
      <c r="A4" s="2"/>
      <c r="B4" s="3"/>
      <c r="C4" s="3"/>
      <c r="D4" s="1"/>
      <c r="E4" s="1"/>
      <c r="F4" s="1"/>
      <c r="G4" s="3"/>
      <c r="H4" s="3"/>
      <c r="I4" s="3"/>
      <c r="J4" s="3"/>
      <c r="K4" s="3"/>
      <c r="L4" s="3"/>
      <c r="M4" s="4"/>
    </row>
    <row r="5" spans="1:13" ht="12.75" customHeight="1" x14ac:dyDescent="0.45">
      <c r="A5" s="130" t="s">
        <v>136</v>
      </c>
      <c r="B5" s="122"/>
      <c r="C5" s="122"/>
      <c r="D5" s="1"/>
      <c r="E5" s="1"/>
      <c r="F5" s="1"/>
      <c r="G5" s="3"/>
      <c r="H5" s="3"/>
      <c r="I5" s="3"/>
      <c r="J5" s="3"/>
      <c r="K5" s="3"/>
      <c r="L5" s="3"/>
      <c r="M5" s="4"/>
    </row>
    <row r="6" spans="1:13" ht="12.75" customHeight="1" x14ac:dyDescent="0.35">
      <c r="A6" s="130" t="s">
        <v>3</v>
      </c>
      <c r="B6" s="122"/>
      <c r="C6" s="122"/>
      <c r="D6" s="1"/>
      <c r="E6" s="1"/>
      <c r="F6" s="1"/>
      <c r="G6" s="1"/>
      <c r="H6" s="1"/>
      <c r="I6" s="1"/>
      <c r="J6" s="1"/>
      <c r="K6" s="1"/>
      <c r="L6" s="1"/>
      <c r="M6" s="5"/>
    </row>
    <row r="7" spans="1:13" ht="15.75" customHeight="1" x14ac:dyDescent="0.35">
      <c r="A7" s="6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5"/>
    </row>
    <row r="8" spans="1:13" ht="15.75" customHeight="1" x14ac:dyDescent="0.45">
      <c r="A8" s="131" t="s">
        <v>4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9"/>
    </row>
    <row r="9" spans="1:13" ht="15.75" customHeight="1" x14ac:dyDescent="0.35">
      <c r="A9" s="132" t="s">
        <v>5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9"/>
    </row>
    <row r="10" spans="1:13" ht="15.75" customHeight="1" x14ac:dyDescent="0.35">
      <c r="A10" s="132" t="s">
        <v>6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9"/>
    </row>
    <row r="11" spans="1:13" ht="15.75" customHeight="1" x14ac:dyDescent="0.35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5"/>
    </row>
    <row r="12" spans="1:13" ht="15.75" customHeight="1" x14ac:dyDescent="0.35">
      <c r="A12" s="133" t="s">
        <v>129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9"/>
    </row>
    <row r="13" spans="1:13" ht="15.75" customHeight="1" x14ac:dyDescent="0.35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5"/>
    </row>
    <row r="14" spans="1:13" ht="15.75" customHeight="1" x14ac:dyDescent="0.35">
      <c r="A14" s="6"/>
      <c r="B14" s="121" t="s">
        <v>7</v>
      </c>
      <c r="C14" s="122"/>
      <c r="D14" s="122"/>
      <c r="E14" s="122"/>
      <c r="F14" s="122"/>
      <c r="G14" s="1"/>
      <c r="H14" s="1"/>
      <c r="I14" s="1"/>
      <c r="J14" s="1"/>
      <c r="K14" s="1"/>
      <c r="L14" s="1"/>
      <c r="M14" s="5"/>
    </row>
    <row r="15" spans="1:13" ht="15.75" customHeight="1" x14ac:dyDescent="0.35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5"/>
    </row>
    <row r="16" spans="1:13" ht="15.75" customHeight="1" x14ac:dyDescent="0.35">
      <c r="A16" s="6"/>
      <c r="B16" s="134" t="s">
        <v>8</v>
      </c>
      <c r="C16" s="122"/>
      <c r="D16" s="122"/>
      <c r="E16" s="122"/>
      <c r="F16" s="1"/>
      <c r="G16" s="1"/>
      <c r="H16" s="1"/>
      <c r="I16" s="1"/>
      <c r="J16" s="1"/>
      <c r="K16" s="1"/>
      <c r="L16" s="1"/>
      <c r="M16" s="5"/>
    </row>
    <row r="17" spans="2:9" ht="15.75" customHeight="1" x14ac:dyDescent="0.35">
      <c r="B17" s="1" t="s">
        <v>9</v>
      </c>
      <c r="C17" s="1"/>
      <c r="D17" s="1"/>
      <c r="E17" s="1"/>
      <c r="F17" s="1"/>
      <c r="G17" s="1"/>
      <c r="H17" s="1"/>
      <c r="I17" s="1"/>
    </row>
    <row r="18" spans="2:9" ht="15.75" customHeight="1" x14ac:dyDescent="0.35">
      <c r="B18" s="1" t="s">
        <v>10</v>
      </c>
      <c r="C18" s="1"/>
      <c r="D18" s="1"/>
      <c r="E18" s="1"/>
      <c r="F18" s="1"/>
      <c r="G18" s="1"/>
      <c r="H18" s="1"/>
      <c r="I18" s="1"/>
    </row>
    <row r="19" spans="2:9" ht="15.75" customHeight="1" x14ac:dyDescent="0.35">
      <c r="B19" s="1" t="s">
        <v>11</v>
      </c>
      <c r="C19" s="1"/>
      <c r="D19" s="1"/>
      <c r="E19" s="1"/>
      <c r="F19" s="1"/>
      <c r="G19" s="1"/>
      <c r="H19" s="1"/>
      <c r="I19" s="1"/>
    </row>
    <row r="20" spans="2:9" ht="15.75" customHeight="1" x14ac:dyDescent="0.35">
      <c r="B20" s="1"/>
      <c r="C20" s="1"/>
      <c r="D20" s="1"/>
      <c r="E20" s="1"/>
      <c r="F20" s="1"/>
      <c r="G20" s="1"/>
      <c r="H20" s="1"/>
      <c r="I20" s="1"/>
    </row>
    <row r="21" spans="2:9" ht="15.75" customHeight="1" x14ac:dyDescent="0.35">
      <c r="B21" s="121" t="s">
        <v>12</v>
      </c>
      <c r="C21" s="122"/>
      <c r="D21" s="122"/>
      <c r="E21" s="122"/>
      <c r="F21" s="122"/>
      <c r="G21" s="1"/>
      <c r="H21" s="1"/>
      <c r="I21" s="1"/>
    </row>
    <row r="22" spans="2:9" ht="15.75" customHeight="1" x14ac:dyDescent="0.35">
      <c r="B22" s="121" t="s">
        <v>13</v>
      </c>
      <c r="C22" s="122"/>
      <c r="D22" s="122"/>
      <c r="E22" s="122"/>
      <c r="F22" s="122"/>
      <c r="G22" s="122"/>
      <c r="H22" s="122"/>
      <c r="I22" s="122"/>
    </row>
    <row r="23" spans="2:9" ht="15.75" customHeight="1" x14ac:dyDescent="0.35">
      <c r="B23" s="1"/>
      <c r="C23" s="1"/>
      <c r="D23" s="1"/>
      <c r="E23" s="1"/>
      <c r="F23" s="1"/>
      <c r="G23" s="1"/>
      <c r="H23" s="1"/>
      <c r="I23" s="1"/>
    </row>
    <row r="24" spans="2:9" ht="15.75" customHeight="1" x14ac:dyDescent="0.35">
      <c r="B24" s="7" t="s">
        <v>14</v>
      </c>
      <c r="C24" s="8" t="s">
        <v>15</v>
      </c>
      <c r="D24" s="8" t="s">
        <v>16</v>
      </c>
      <c r="E24" s="8" t="s">
        <v>17</v>
      </c>
      <c r="F24" s="1"/>
      <c r="G24" s="1"/>
      <c r="H24" s="1"/>
      <c r="I24" s="1"/>
    </row>
    <row r="25" spans="2:9" ht="15.75" customHeight="1" x14ac:dyDescent="0.35">
      <c r="B25" s="9" t="s">
        <v>18</v>
      </c>
      <c r="C25" s="10">
        <v>350</v>
      </c>
      <c r="D25" s="10">
        <v>380</v>
      </c>
      <c r="E25" s="10">
        <v>410</v>
      </c>
      <c r="F25" s="1"/>
      <c r="G25" s="1"/>
      <c r="H25" s="1"/>
      <c r="I25" s="1"/>
    </row>
    <row r="26" spans="2:9" ht="15.75" customHeight="1" x14ac:dyDescent="0.35">
      <c r="B26" s="9" t="s">
        <v>19</v>
      </c>
      <c r="C26" s="10">
        <v>150</v>
      </c>
      <c r="D26" s="10">
        <v>150</v>
      </c>
      <c r="E26" s="10">
        <v>150</v>
      </c>
      <c r="F26" s="1"/>
      <c r="G26" s="1"/>
      <c r="H26" s="1"/>
      <c r="I26" s="1"/>
    </row>
    <row r="27" spans="2:9" ht="15.75" customHeight="1" x14ac:dyDescent="0.35">
      <c r="B27" s="9" t="s">
        <v>20</v>
      </c>
      <c r="C27" s="10">
        <v>180</v>
      </c>
      <c r="D27" s="10">
        <v>180</v>
      </c>
      <c r="E27" s="10">
        <v>180</v>
      </c>
      <c r="F27" s="1"/>
      <c r="G27" s="1"/>
      <c r="H27" s="1"/>
      <c r="I27" s="1"/>
    </row>
    <row r="28" spans="2:9" ht="15.75" customHeight="1" x14ac:dyDescent="0.35">
      <c r="B28" s="9" t="s">
        <v>21</v>
      </c>
      <c r="C28" s="10">
        <v>400</v>
      </c>
      <c r="D28" s="10">
        <v>400</v>
      </c>
      <c r="E28" s="10">
        <v>400</v>
      </c>
      <c r="F28" s="1"/>
      <c r="G28" s="1"/>
      <c r="H28" s="1"/>
      <c r="I28" s="1"/>
    </row>
    <row r="29" spans="2:9" ht="15.75" customHeight="1" x14ac:dyDescent="0.35">
      <c r="B29" s="9" t="s">
        <v>145</v>
      </c>
      <c r="C29" s="10">
        <v>350</v>
      </c>
      <c r="D29" s="10">
        <v>350</v>
      </c>
      <c r="E29" s="10">
        <v>350</v>
      </c>
      <c r="F29" s="1"/>
      <c r="G29" s="1"/>
      <c r="H29" s="1"/>
      <c r="I29" s="1"/>
    </row>
    <row r="30" spans="2:9" ht="15.75" customHeight="1" x14ac:dyDescent="0.35">
      <c r="B30" s="11"/>
      <c r="C30" s="12"/>
      <c r="D30" s="12"/>
      <c r="E30" s="12"/>
      <c r="F30" s="1"/>
      <c r="G30" s="1"/>
      <c r="H30" s="1"/>
      <c r="I30" s="1"/>
    </row>
    <row r="31" spans="2:9" ht="15.75" customHeight="1" x14ac:dyDescent="0.35">
      <c r="B31" s="11" t="s">
        <v>23</v>
      </c>
      <c r="C31" s="12"/>
      <c r="D31" s="12"/>
      <c r="E31" s="12"/>
      <c r="F31" s="1"/>
      <c r="G31" s="1"/>
      <c r="H31" s="1"/>
      <c r="I31" s="1"/>
    </row>
    <row r="33" spans="2:5" ht="15" customHeight="1" x14ac:dyDescent="0.35">
      <c r="B33" s="7" t="s">
        <v>24</v>
      </c>
      <c r="C33" s="7" t="s">
        <v>25</v>
      </c>
      <c r="D33" s="7" t="s">
        <v>26</v>
      </c>
      <c r="E33" s="7" t="s">
        <v>27</v>
      </c>
    </row>
    <row r="34" spans="2:5" ht="18" customHeight="1" x14ac:dyDescent="0.35">
      <c r="B34" s="9" t="s">
        <v>18</v>
      </c>
      <c r="C34" s="14" t="s">
        <v>28</v>
      </c>
      <c r="D34" s="14" t="s">
        <v>28</v>
      </c>
      <c r="E34" s="14" t="s">
        <v>29</v>
      </c>
    </row>
    <row r="35" spans="2:5" ht="18.75" customHeight="1" x14ac:dyDescent="0.35">
      <c r="B35" s="9" t="s">
        <v>19</v>
      </c>
      <c r="C35" s="14" t="s">
        <v>30</v>
      </c>
      <c r="D35" s="14" t="s">
        <v>28</v>
      </c>
      <c r="E35" s="14" t="s">
        <v>29</v>
      </c>
    </row>
    <row r="36" spans="2:5" ht="18.75" customHeight="1" x14ac:dyDescent="0.35">
      <c r="B36" s="9" t="s">
        <v>20</v>
      </c>
      <c r="C36" s="14" t="s">
        <v>30</v>
      </c>
      <c r="D36" s="14" t="s">
        <v>28</v>
      </c>
      <c r="E36" s="14" t="s">
        <v>28</v>
      </c>
    </row>
    <row r="37" spans="2:5" ht="18.75" customHeight="1" x14ac:dyDescent="0.35">
      <c r="B37" s="9" t="s">
        <v>21</v>
      </c>
      <c r="C37" s="14" t="s">
        <v>28</v>
      </c>
      <c r="D37" s="14" t="s">
        <v>28</v>
      </c>
      <c r="E37" s="14" t="s">
        <v>28</v>
      </c>
    </row>
    <row r="38" spans="2:5" ht="18" customHeight="1" x14ac:dyDescent="0.35">
      <c r="B38" s="9" t="s">
        <v>22</v>
      </c>
      <c r="C38" s="14" t="s">
        <v>28</v>
      </c>
      <c r="D38" s="14" t="s">
        <v>28</v>
      </c>
      <c r="E38" s="14" t="s">
        <v>29</v>
      </c>
    </row>
    <row r="39" spans="2:5" ht="18" customHeight="1" x14ac:dyDescent="0.35">
      <c r="B39" s="11"/>
      <c r="C39" s="15"/>
      <c r="D39" s="15"/>
      <c r="E39" s="15"/>
    </row>
    <row r="40" spans="2:5" ht="18" customHeight="1" x14ac:dyDescent="0.35">
      <c r="B40" s="11" t="s">
        <v>31</v>
      </c>
      <c r="C40" s="15"/>
      <c r="D40" s="15"/>
      <c r="E40" s="15"/>
    </row>
    <row r="41" spans="2:5" ht="18" customHeight="1" x14ac:dyDescent="0.35">
      <c r="B41" s="16" t="s">
        <v>32</v>
      </c>
      <c r="C41" s="16"/>
      <c r="D41" s="16"/>
      <c r="E41" s="16"/>
    </row>
    <row r="42" spans="2:5" ht="18" customHeight="1" x14ac:dyDescent="0.35">
      <c r="B42" s="86" t="s">
        <v>33</v>
      </c>
      <c r="C42" s="16"/>
      <c r="D42" s="16"/>
      <c r="E42" s="16"/>
    </row>
    <row r="43" spans="2:5" ht="18" customHeight="1" x14ac:dyDescent="0.35">
      <c r="B43" s="87" t="s">
        <v>34</v>
      </c>
      <c r="C43" s="1"/>
      <c r="D43" s="1"/>
      <c r="E43" s="15"/>
    </row>
    <row r="44" spans="2:5" ht="18" customHeight="1" x14ac:dyDescent="0.35">
      <c r="B44" s="1"/>
      <c r="C44" s="1"/>
      <c r="D44" s="1"/>
      <c r="E44" s="15"/>
    </row>
    <row r="45" spans="2:5" ht="18" customHeight="1" x14ac:dyDescent="0.35">
      <c r="B45" s="11" t="s">
        <v>35</v>
      </c>
      <c r="C45" s="15"/>
      <c r="D45" s="15"/>
      <c r="E45" s="15"/>
    </row>
    <row r="46" spans="2:5" ht="18" customHeight="1" x14ac:dyDescent="0.35">
      <c r="B46" s="16" t="s">
        <v>137</v>
      </c>
      <c r="C46" s="16"/>
      <c r="D46" s="16"/>
      <c r="E46" s="16"/>
    </row>
    <row r="47" spans="2:5" ht="18" customHeight="1" x14ac:dyDescent="0.35">
      <c r="B47" s="16" t="s">
        <v>36</v>
      </c>
      <c r="C47" s="16"/>
      <c r="D47" s="16"/>
      <c r="E47" s="16"/>
    </row>
    <row r="48" spans="2:5" ht="18" customHeight="1" x14ac:dyDescent="0.35">
      <c r="B48" s="16" t="s">
        <v>37</v>
      </c>
      <c r="C48" s="16"/>
      <c r="D48" s="16"/>
      <c r="E48" s="16"/>
    </row>
    <row r="49" spans="2:8" ht="18" customHeight="1" x14ac:dyDescent="0.35">
      <c r="B49" s="1" t="s">
        <v>138</v>
      </c>
      <c r="C49" s="1"/>
      <c r="D49" s="1"/>
      <c r="E49" s="15"/>
      <c r="F49" s="15"/>
      <c r="G49" s="1"/>
      <c r="H49" s="1"/>
    </row>
    <row r="50" spans="2:8" ht="15.75" customHeight="1" x14ac:dyDescent="0.35">
      <c r="B50" s="1"/>
      <c r="C50" s="1"/>
      <c r="D50" s="1"/>
      <c r="E50" s="1"/>
      <c r="F50" s="1"/>
      <c r="G50" s="1"/>
      <c r="H50" s="1"/>
    </row>
    <row r="51" spans="2:8" ht="15.75" customHeight="1" x14ac:dyDescent="0.35">
      <c r="B51" s="11" t="s">
        <v>38</v>
      </c>
      <c r="C51" s="1"/>
      <c r="D51" s="1"/>
      <c r="E51" s="1"/>
      <c r="F51" s="1"/>
      <c r="G51" s="1"/>
      <c r="H51" s="1"/>
    </row>
    <row r="52" spans="2:8" ht="15.75" customHeight="1" x14ac:dyDescent="0.35">
      <c r="B52" s="1" t="s">
        <v>139</v>
      </c>
      <c r="C52" s="1"/>
      <c r="D52" s="1"/>
      <c r="E52" s="1"/>
      <c r="F52" s="1"/>
      <c r="G52" s="1"/>
      <c r="H52" s="1"/>
    </row>
    <row r="53" spans="2:8" ht="15.75" customHeight="1" x14ac:dyDescent="0.35">
      <c r="B53" s="1" t="s">
        <v>39</v>
      </c>
      <c r="C53" s="1"/>
      <c r="D53" s="1"/>
      <c r="E53" s="1"/>
      <c r="F53" s="1"/>
      <c r="G53" s="1"/>
      <c r="H53" s="1"/>
    </row>
    <row r="54" spans="2:8" ht="15.75" customHeight="1" x14ac:dyDescent="0.35">
      <c r="B54" s="1" t="s">
        <v>140</v>
      </c>
      <c r="C54" s="1"/>
      <c r="D54" s="1"/>
      <c r="E54" s="1"/>
      <c r="F54" s="1"/>
      <c r="G54" s="1"/>
      <c r="H54" s="1"/>
    </row>
    <row r="55" spans="2:8" ht="15.75" customHeight="1" x14ac:dyDescent="0.35">
      <c r="B55" s="1"/>
      <c r="C55" s="1"/>
      <c r="D55" s="1"/>
      <c r="E55" s="1"/>
      <c r="F55" s="1"/>
      <c r="G55" s="1"/>
      <c r="H55" s="1"/>
    </row>
    <row r="56" spans="2:8" ht="15.75" customHeight="1" x14ac:dyDescent="0.35">
      <c r="B56" s="11" t="s">
        <v>40</v>
      </c>
      <c r="C56" s="1"/>
      <c r="D56" s="1"/>
      <c r="E56" s="1"/>
      <c r="F56" s="1"/>
      <c r="G56" s="1"/>
      <c r="H56" s="1"/>
    </row>
    <row r="57" spans="2:8" ht="15.75" customHeight="1" x14ac:dyDescent="0.35">
      <c r="B57" s="1" t="s">
        <v>41</v>
      </c>
      <c r="C57" s="1"/>
      <c r="D57" s="1"/>
      <c r="E57" s="1"/>
      <c r="F57" s="1"/>
      <c r="G57" s="1"/>
      <c r="H57" s="1"/>
    </row>
    <row r="58" spans="2:8" ht="15.75" customHeight="1" x14ac:dyDescent="0.35">
      <c r="B58" s="1" t="s">
        <v>42</v>
      </c>
      <c r="C58" s="1"/>
      <c r="D58" s="1"/>
      <c r="E58" s="1"/>
      <c r="F58" s="1"/>
      <c r="G58" s="1"/>
      <c r="H58" s="1"/>
    </row>
    <row r="59" spans="2:8" ht="15.75" customHeight="1" x14ac:dyDescent="0.35">
      <c r="B59" s="1" t="s">
        <v>43</v>
      </c>
      <c r="C59" s="1"/>
      <c r="D59" s="1"/>
      <c r="E59" s="1"/>
      <c r="F59" s="1"/>
      <c r="G59" s="1"/>
      <c r="H59" s="1"/>
    </row>
    <row r="60" spans="2:8" ht="15.75" customHeight="1" x14ac:dyDescent="0.35">
      <c r="B60" s="1" t="s">
        <v>44</v>
      </c>
      <c r="C60" s="1"/>
      <c r="D60" s="1"/>
      <c r="E60" s="1"/>
      <c r="F60" s="1"/>
      <c r="G60" s="1"/>
      <c r="H60" s="1"/>
    </row>
    <row r="61" spans="2:8" ht="15.75" customHeight="1" x14ac:dyDescent="0.35">
      <c r="B61" s="1"/>
      <c r="C61" s="1"/>
      <c r="D61" s="1"/>
      <c r="E61" s="1"/>
      <c r="F61" s="1"/>
      <c r="G61" s="1"/>
      <c r="H61" s="1"/>
    </row>
    <row r="62" spans="2:8" ht="15.75" customHeight="1" x14ac:dyDescent="0.45">
      <c r="B62" s="123" t="s">
        <v>45</v>
      </c>
      <c r="C62" s="122"/>
      <c r="D62" s="122"/>
      <c r="E62" s="122"/>
      <c r="F62" s="122"/>
      <c r="G62" s="122"/>
      <c r="H62" s="122"/>
    </row>
    <row r="63" spans="2:8" ht="15.75" customHeight="1" x14ac:dyDescent="0.35">
      <c r="B63" s="1"/>
      <c r="C63" s="1"/>
      <c r="D63" s="1"/>
      <c r="E63" s="1"/>
      <c r="F63" s="1"/>
      <c r="G63" s="1"/>
      <c r="H63" s="1"/>
    </row>
    <row r="64" spans="2:8" ht="15.75" customHeight="1" x14ac:dyDescent="0.35">
      <c r="B64" s="124" t="s">
        <v>46</v>
      </c>
      <c r="C64" s="122"/>
      <c r="D64" s="122"/>
      <c r="E64" s="122"/>
      <c r="F64" s="122"/>
      <c r="G64" s="122"/>
      <c r="H64" s="1"/>
    </row>
    <row r="65" spans="2:7" ht="15.75" customHeight="1" x14ac:dyDescent="0.35">
      <c r="B65" s="88" t="s">
        <v>128</v>
      </c>
      <c r="C65" s="88"/>
      <c r="D65" s="88"/>
      <c r="E65" s="88"/>
      <c r="F65" s="88"/>
      <c r="G65" s="88"/>
    </row>
    <row r="67" spans="2:7" s="89" customFormat="1" ht="15" customHeight="1" x14ac:dyDescent="0.35"/>
  </sheetData>
  <mergeCells count="15">
    <mergeCell ref="B22:I22"/>
    <mergeCell ref="B62:H62"/>
    <mergeCell ref="B64:G64"/>
    <mergeCell ref="A1:M1"/>
    <mergeCell ref="A2:M2"/>
    <mergeCell ref="A3:M3"/>
    <mergeCell ref="A5:C5"/>
    <mergeCell ref="A6:C6"/>
    <mergeCell ref="A8:M8"/>
    <mergeCell ref="A9:M9"/>
    <mergeCell ref="A10:M10"/>
    <mergeCell ref="A12:M12"/>
    <mergeCell ref="B14:F14"/>
    <mergeCell ref="B16:E16"/>
    <mergeCell ref="B21:F21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topLeftCell="A15" workbookViewId="0">
      <selection activeCell="I22" sqref="I22"/>
    </sheetView>
  </sheetViews>
  <sheetFormatPr defaultColWidth="11.25" defaultRowHeight="15" customHeight="1" x14ac:dyDescent="0.35"/>
  <cols>
    <col min="1" max="1" width="10.6640625" style="85" customWidth="1"/>
    <col min="2" max="2" width="5.75" style="85" customWidth="1"/>
    <col min="3" max="3" width="8.25" style="85" customWidth="1"/>
    <col min="4" max="5" width="10.6640625" style="85" customWidth="1"/>
    <col min="6" max="6" width="16.08203125" style="85" customWidth="1"/>
    <col min="7" max="7" width="0.75" style="85" customWidth="1"/>
    <col min="8" max="9" width="10.6640625" style="85" customWidth="1"/>
    <col min="10" max="10" width="5.08203125" style="85" customWidth="1"/>
    <col min="11" max="11" width="10.6640625" style="85" customWidth="1"/>
    <col min="12" max="12" width="14.75" style="85" customWidth="1"/>
    <col min="13" max="32" width="10.6640625" style="85" customWidth="1"/>
    <col min="33" max="16384" width="11.25" style="85"/>
  </cols>
  <sheetData>
    <row r="1" spans="1:13" ht="18.75" customHeight="1" x14ac:dyDescent="0.45">
      <c r="A1" s="154" t="s">
        <v>47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ht="15.75" customHeight="1" x14ac:dyDescent="0.45">
      <c r="A2" s="154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13" ht="15.75" customHeight="1" x14ac:dyDescent="0.45">
      <c r="A3" s="154" t="s">
        <v>48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13" ht="39" customHeight="1" x14ac:dyDescent="0.35">
      <c r="A4" s="155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</row>
    <row r="5" spans="1:13" ht="30" customHeight="1" x14ac:dyDescent="0.35">
      <c r="A5" s="156" t="s">
        <v>49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3"/>
    </row>
    <row r="6" spans="1:13" ht="15.75" customHeight="1" x14ac:dyDescent="0.35">
      <c r="A6" s="157" t="s">
        <v>50</v>
      </c>
      <c r="B6" s="158"/>
      <c r="C6" s="159"/>
      <c r="D6" s="147"/>
      <c r="E6" s="148"/>
      <c r="F6" s="148"/>
      <c r="G6" s="148"/>
      <c r="H6" s="148"/>
      <c r="I6" s="148"/>
      <c r="J6" s="148"/>
      <c r="K6" s="148"/>
      <c r="L6" s="148"/>
      <c r="M6" s="149"/>
    </row>
    <row r="7" spans="1:13" ht="15.75" customHeight="1" x14ac:dyDescent="0.35">
      <c r="A7" s="139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</row>
    <row r="8" spans="1:13" ht="15.75" customHeight="1" x14ac:dyDescent="0.35">
      <c r="A8" s="141" t="s">
        <v>51</v>
      </c>
      <c r="B8" s="142"/>
      <c r="C8" s="142"/>
      <c r="D8" s="142"/>
      <c r="E8" s="142"/>
      <c r="F8" s="143"/>
      <c r="G8" s="144"/>
      <c r="H8" s="146" t="s">
        <v>52</v>
      </c>
      <c r="I8" s="142"/>
      <c r="J8" s="142"/>
      <c r="K8" s="142"/>
      <c r="L8" s="142"/>
      <c r="M8" s="143"/>
    </row>
    <row r="9" spans="1:13" ht="15.75" customHeight="1" x14ac:dyDescent="0.35">
      <c r="A9" s="157" t="s">
        <v>53</v>
      </c>
      <c r="B9" s="158"/>
      <c r="C9" s="159"/>
      <c r="D9" s="147"/>
      <c r="E9" s="148"/>
      <c r="F9" s="149"/>
      <c r="G9" s="145"/>
      <c r="H9" s="157" t="s">
        <v>54</v>
      </c>
      <c r="I9" s="158"/>
      <c r="J9" s="159"/>
      <c r="K9" s="147"/>
      <c r="L9" s="148"/>
      <c r="M9" s="149"/>
    </row>
    <row r="10" spans="1:13" ht="15.75" customHeight="1" x14ac:dyDescent="0.35">
      <c r="A10" s="135" t="s">
        <v>55</v>
      </c>
      <c r="B10" s="136"/>
      <c r="C10" s="137"/>
      <c r="D10" s="138"/>
      <c r="E10" s="136"/>
      <c r="F10" s="137"/>
      <c r="G10" s="145"/>
      <c r="H10" s="135" t="s">
        <v>56</v>
      </c>
      <c r="I10" s="136"/>
      <c r="J10" s="137"/>
      <c r="K10" s="138"/>
      <c r="L10" s="136"/>
      <c r="M10" s="137"/>
    </row>
    <row r="11" spans="1:13" ht="15.75" customHeight="1" x14ac:dyDescent="0.35">
      <c r="A11" s="135" t="s">
        <v>57</v>
      </c>
      <c r="B11" s="136"/>
      <c r="C11" s="137"/>
      <c r="D11" s="138"/>
      <c r="E11" s="136"/>
      <c r="F11" s="137"/>
      <c r="G11" s="145"/>
      <c r="H11" s="135" t="s">
        <v>58</v>
      </c>
      <c r="I11" s="136"/>
      <c r="J11" s="137"/>
      <c r="K11" s="138"/>
      <c r="L11" s="136"/>
      <c r="M11" s="137"/>
    </row>
    <row r="12" spans="1:13" ht="15.75" customHeight="1" x14ac:dyDescent="0.35">
      <c r="A12" s="135" t="s">
        <v>59</v>
      </c>
      <c r="B12" s="136"/>
      <c r="C12" s="137"/>
      <c r="D12" s="138"/>
      <c r="E12" s="136"/>
      <c r="F12" s="137"/>
      <c r="G12" s="145"/>
      <c r="H12" s="150" t="s">
        <v>60</v>
      </c>
      <c r="I12" s="151"/>
      <c r="J12" s="152"/>
      <c r="K12" s="153"/>
      <c r="L12" s="151"/>
      <c r="M12" s="152"/>
    </row>
    <row r="13" spans="1:13" ht="15.75" customHeight="1" x14ac:dyDescent="0.35">
      <c r="A13" s="20"/>
      <c r="B13" s="20"/>
      <c r="C13" s="20"/>
      <c r="D13" s="15"/>
      <c r="E13" s="15"/>
      <c r="F13" s="15"/>
      <c r="G13" s="15"/>
      <c r="H13" s="20"/>
      <c r="I13" s="20"/>
      <c r="J13" s="20"/>
      <c r="K13" s="15"/>
      <c r="L13" s="15"/>
      <c r="M13" s="15"/>
    </row>
    <row r="14" spans="1:13" ht="18" customHeight="1" x14ac:dyDescent="0.45">
      <c r="A14" s="20"/>
      <c r="B14" s="20"/>
      <c r="C14" s="154" t="s">
        <v>61</v>
      </c>
      <c r="D14" s="122"/>
      <c r="E14" s="122"/>
      <c r="F14" s="122"/>
      <c r="G14" s="122"/>
      <c r="H14" s="122"/>
      <c r="I14" s="122"/>
      <c r="J14" s="122"/>
      <c r="K14" s="122"/>
      <c r="L14" s="15"/>
      <c r="M14" s="15"/>
    </row>
    <row r="15" spans="1:13" ht="15.75" customHeight="1" x14ac:dyDescent="0.35">
      <c r="A15" s="20"/>
      <c r="B15" s="20"/>
      <c r="C15" s="20"/>
      <c r="D15" s="15"/>
      <c r="E15" s="15"/>
      <c r="F15" s="15"/>
      <c r="G15" s="15"/>
      <c r="H15" s="20"/>
      <c r="I15" s="20"/>
      <c r="J15" s="20"/>
      <c r="K15" s="15"/>
      <c r="L15" s="15"/>
      <c r="M15" s="15"/>
    </row>
    <row r="16" spans="1:13" ht="15.75" customHeight="1" x14ac:dyDescent="0.45">
      <c r="A16" s="1"/>
      <c r="B16" s="1"/>
      <c r="C16" s="1"/>
      <c r="D16" s="1"/>
      <c r="E16" s="162" t="s">
        <v>62</v>
      </c>
      <c r="F16" s="163"/>
      <c r="G16" s="163"/>
      <c r="H16" s="163"/>
      <c r="I16" s="164"/>
      <c r="J16" s="21"/>
      <c r="K16" s="21"/>
      <c r="L16" s="21"/>
      <c r="M16" s="21"/>
    </row>
    <row r="17" spans="1:13" ht="15.75" customHeight="1" x14ac:dyDescent="0.35">
      <c r="A17" s="1"/>
      <c r="B17" s="1"/>
      <c r="C17" s="1"/>
      <c r="D17" s="1"/>
      <c r="E17" s="165" t="s">
        <v>63</v>
      </c>
      <c r="F17" s="136"/>
      <c r="G17" s="136"/>
      <c r="H17" s="137"/>
      <c r="I17" s="90" t="s">
        <v>144</v>
      </c>
      <c r="J17" s="20"/>
      <c r="K17" s="15"/>
      <c r="L17" s="15"/>
      <c r="M17" s="15"/>
    </row>
    <row r="18" spans="1:13" ht="15.75" customHeight="1" x14ac:dyDescent="0.35">
      <c r="A18" s="1"/>
      <c r="B18" s="1"/>
      <c r="C18" s="1"/>
      <c r="D18" s="1"/>
      <c r="E18" s="165" t="s">
        <v>64</v>
      </c>
      <c r="F18" s="136"/>
      <c r="G18" s="136"/>
      <c r="H18" s="137"/>
      <c r="I18" s="90"/>
      <c r="J18" s="20"/>
      <c r="K18" s="15"/>
      <c r="L18" s="15"/>
      <c r="M18" s="15"/>
    </row>
    <row r="19" spans="1:13" ht="15.75" customHeight="1" x14ac:dyDescent="0.35">
      <c r="A19" s="1"/>
      <c r="B19" s="1"/>
      <c r="C19" s="1"/>
      <c r="D19" s="1"/>
      <c r="E19" s="13"/>
      <c r="F19" s="13"/>
      <c r="G19" s="13"/>
      <c r="H19" s="13"/>
      <c r="I19" s="1"/>
      <c r="J19" s="20"/>
      <c r="K19" s="15"/>
      <c r="L19" s="15"/>
      <c r="M19" s="15"/>
    </row>
    <row r="20" spans="1:13" ht="21.75" customHeight="1" x14ac:dyDescent="0.45">
      <c r="A20" s="1"/>
      <c r="B20" s="1"/>
      <c r="C20" s="1"/>
      <c r="D20" s="1"/>
      <c r="E20" s="162" t="s">
        <v>65</v>
      </c>
      <c r="F20" s="163"/>
      <c r="G20" s="163"/>
      <c r="H20" s="163"/>
      <c r="I20" s="164"/>
      <c r="J20" s="20"/>
      <c r="K20" s="15"/>
      <c r="L20" s="15"/>
      <c r="M20" s="15"/>
    </row>
    <row r="21" spans="1:13" ht="15.75" customHeight="1" x14ac:dyDescent="0.35">
      <c r="A21" s="1"/>
      <c r="B21" s="1"/>
      <c r="C21" s="1"/>
      <c r="D21" s="1"/>
      <c r="E21" s="165" t="s">
        <v>66</v>
      </c>
      <c r="F21" s="136"/>
      <c r="G21" s="136"/>
      <c r="H21" s="137"/>
      <c r="I21" s="90" t="s">
        <v>144</v>
      </c>
      <c r="J21" s="20" t="s">
        <v>67</v>
      </c>
      <c r="K21" s="15"/>
      <c r="L21" s="15"/>
      <c r="M21" s="15"/>
    </row>
    <row r="22" spans="1:13" ht="15.75" customHeight="1" x14ac:dyDescent="0.35">
      <c r="A22" s="1"/>
      <c r="B22" s="1"/>
      <c r="C22" s="1"/>
      <c r="D22" s="1"/>
      <c r="E22" s="165" t="s">
        <v>68</v>
      </c>
      <c r="F22" s="136"/>
      <c r="G22" s="136"/>
      <c r="H22" s="137"/>
      <c r="I22" s="90"/>
      <c r="J22" s="20" t="s">
        <v>69</v>
      </c>
      <c r="K22" s="15"/>
      <c r="L22" s="15"/>
      <c r="M22" s="15"/>
    </row>
    <row r="23" spans="1:13" ht="15.75" customHeight="1" x14ac:dyDescent="0.35">
      <c r="A23" s="20"/>
      <c r="B23" s="20"/>
      <c r="C23" s="20"/>
      <c r="D23" s="15"/>
      <c r="E23" s="15"/>
      <c r="F23" s="15"/>
      <c r="G23" s="15"/>
      <c r="H23" s="20"/>
      <c r="I23" s="20"/>
      <c r="J23" s="20"/>
      <c r="K23" s="15"/>
      <c r="L23" s="15"/>
      <c r="M23" s="15"/>
    </row>
    <row r="24" spans="1:13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20.25" customHeight="1" x14ac:dyDescent="0.45">
      <c r="A25" s="166" t="s">
        <v>70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8"/>
    </row>
    <row r="26" spans="1:13" ht="15.75" customHeight="1" x14ac:dyDescent="0.35">
      <c r="A26" s="169" t="s">
        <v>141</v>
      </c>
      <c r="B26" s="158"/>
      <c r="C26" s="159"/>
      <c r="D26" s="23" t="s">
        <v>144</v>
      </c>
      <c r="E26" s="169" t="s">
        <v>142</v>
      </c>
      <c r="F26" s="158"/>
      <c r="G26" s="158"/>
      <c r="H26" s="159"/>
      <c r="I26" s="23"/>
      <c r="J26" s="169" t="s">
        <v>143</v>
      </c>
      <c r="K26" s="159"/>
      <c r="L26" s="170"/>
      <c r="M26" s="159"/>
    </row>
    <row r="27" spans="1:13" ht="15.5" x14ac:dyDescent="0.35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</row>
    <row r="28" spans="1:13" ht="15.75" customHeight="1" x14ac:dyDescent="0.35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4"/>
    </row>
    <row r="29" spans="1:13" ht="15.75" customHeight="1" x14ac:dyDescent="0.35">
      <c r="A29" s="95"/>
      <c r="B29" s="160" t="s">
        <v>71</v>
      </c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96"/>
    </row>
    <row r="30" spans="1:13" ht="15.75" customHeight="1" x14ac:dyDescent="0.35">
      <c r="A30" s="95"/>
      <c r="B30" s="160" t="s">
        <v>72</v>
      </c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96"/>
    </row>
    <row r="31" spans="1:13" ht="15" customHeight="1" x14ac:dyDescent="0.35">
      <c r="A31" s="97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9"/>
    </row>
  </sheetData>
  <mergeCells count="41">
    <mergeCell ref="B29:L29"/>
    <mergeCell ref="B30:L30"/>
    <mergeCell ref="C14:K14"/>
    <mergeCell ref="E16:I16"/>
    <mergeCell ref="E17:H17"/>
    <mergeCell ref="E18:H18"/>
    <mergeCell ref="E20:I20"/>
    <mergeCell ref="E21:H21"/>
    <mergeCell ref="E22:H22"/>
    <mergeCell ref="A25:M25"/>
    <mergeCell ref="A26:C26"/>
    <mergeCell ref="E26:H26"/>
    <mergeCell ref="J26:K26"/>
    <mergeCell ref="L26:M26"/>
    <mergeCell ref="A6:C6"/>
    <mergeCell ref="D6:M6"/>
    <mergeCell ref="A9:C9"/>
    <mergeCell ref="A10:C10"/>
    <mergeCell ref="H9:J9"/>
    <mergeCell ref="H10:J10"/>
    <mergeCell ref="D10:F10"/>
    <mergeCell ref="A1:M1"/>
    <mergeCell ref="A2:M2"/>
    <mergeCell ref="A3:M3"/>
    <mergeCell ref="A4:M4"/>
    <mergeCell ref="A5:M5"/>
    <mergeCell ref="A11:C11"/>
    <mergeCell ref="D11:F11"/>
    <mergeCell ref="A7:M7"/>
    <mergeCell ref="A8:F8"/>
    <mergeCell ref="G8:G12"/>
    <mergeCell ref="H8:M8"/>
    <mergeCell ref="D9:F9"/>
    <mergeCell ref="K9:M9"/>
    <mergeCell ref="K10:M10"/>
    <mergeCell ref="H11:J11"/>
    <mergeCell ref="K11:M11"/>
    <mergeCell ref="A12:C12"/>
    <mergeCell ref="D12:F12"/>
    <mergeCell ref="H12:J12"/>
    <mergeCell ref="K12:M12"/>
  </mergeCells>
  <dataValidations count="1">
    <dataValidation type="list" allowBlank="1" showErrorMessage="1" sqref="I17:I19 I21:I22 D26 I26 L26" xr:uid="{00000000-0002-0000-0100-000000000000}">
      <formula1>"Yes"</formula1>
    </dataValidation>
  </dataValidations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18"/>
  <sheetViews>
    <sheetView tabSelected="1" topLeftCell="A9" workbookViewId="0">
      <selection activeCell="M17" sqref="M17"/>
    </sheetView>
  </sheetViews>
  <sheetFormatPr defaultColWidth="11.25" defaultRowHeight="15" customHeight="1" x14ac:dyDescent="0.35"/>
  <cols>
    <col min="1" max="1" width="4.6640625" customWidth="1"/>
    <col min="2" max="2" width="16.4140625" customWidth="1"/>
    <col min="3" max="3" width="18.75" customWidth="1"/>
    <col min="4" max="4" width="32.6640625" customWidth="1"/>
    <col min="5" max="5" width="12" customWidth="1"/>
    <col min="6" max="7" width="7.4140625" customWidth="1"/>
    <col min="8" max="9" width="10.6640625" customWidth="1"/>
    <col min="10" max="10" width="0.33203125" customWidth="1"/>
    <col min="11" max="11" width="11.75" customWidth="1"/>
    <col min="12" max="12" width="17" hidden="1" customWidth="1"/>
    <col min="13" max="13" width="11" customWidth="1"/>
    <col min="14" max="26" width="10.6640625" customWidth="1"/>
  </cols>
  <sheetData>
    <row r="1" spans="1:12" ht="18.75" customHeight="1" x14ac:dyDescent="0.45">
      <c r="A1" s="171" t="s">
        <v>47</v>
      </c>
      <c r="B1" s="172"/>
      <c r="C1" s="172"/>
      <c r="D1" s="172"/>
      <c r="E1" s="172"/>
      <c r="F1" s="172"/>
      <c r="G1" s="172"/>
      <c r="H1" s="172"/>
      <c r="I1" s="172"/>
      <c r="J1" s="173"/>
      <c r="K1" s="25"/>
      <c r="L1" s="26"/>
    </row>
    <row r="2" spans="1:12" ht="18" customHeight="1" x14ac:dyDescent="0.45">
      <c r="A2" s="171" t="s">
        <v>1</v>
      </c>
      <c r="B2" s="172"/>
      <c r="C2" s="172"/>
      <c r="D2" s="172"/>
      <c r="E2" s="172"/>
      <c r="F2" s="172"/>
      <c r="G2" s="172"/>
      <c r="H2" s="172"/>
      <c r="I2" s="172"/>
      <c r="J2" s="173"/>
      <c r="K2" s="25"/>
      <c r="L2" s="26"/>
    </row>
    <row r="3" spans="1:12" ht="18" customHeight="1" x14ac:dyDescent="0.45">
      <c r="A3" s="171" t="s">
        <v>73</v>
      </c>
      <c r="B3" s="172"/>
      <c r="C3" s="172"/>
      <c r="D3" s="172"/>
      <c r="E3" s="172"/>
      <c r="F3" s="172"/>
      <c r="G3" s="172"/>
      <c r="H3" s="172"/>
      <c r="I3" s="172"/>
      <c r="J3" s="173"/>
      <c r="K3" s="25"/>
      <c r="L3" s="26"/>
    </row>
    <row r="4" spans="1:12" ht="18" customHeight="1" x14ac:dyDescent="0.45">
      <c r="A4" s="171"/>
      <c r="B4" s="172"/>
      <c r="C4" s="172"/>
      <c r="D4" s="172"/>
      <c r="E4" s="172"/>
      <c r="F4" s="172"/>
      <c r="G4" s="172"/>
      <c r="H4" s="172"/>
      <c r="I4" s="172"/>
      <c r="J4" s="173"/>
      <c r="K4" s="25"/>
      <c r="L4" s="26"/>
    </row>
    <row r="5" spans="1:12" ht="15.75" customHeight="1" x14ac:dyDescent="0.45">
      <c r="A5" s="27"/>
      <c r="B5" s="27"/>
      <c r="C5" s="27"/>
      <c r="D5" s="27"/>
      <c r="E5" s="27"/>
      <c r="F5" s="27"/>
      <c r="G5" s="27"/>
      <c r="H5" s="27"/>
      <c r="I5" s="27"/>
      <c r="J5" s="27"/>
      <c r="K5" s="28"/>
      <c r="L5" s="29"/>
    </row>
    <row r="6" spans="1:12" ht="15.75" customHeight="1" x14ac:dyDescent="0.45">
      <c r="A6" s="27"/>
      <c r="B6" s="27"/>
      <c r="C6" s="27"/>
      <c r="D6" s="27"/>
      <c r="E6" s="27"/>
      <c r="F6" s="27"/>
      <c r="G6" s="27"/>
      <c r="H6" s="27"/>
      <c r="I6" s="27"/>
      <c r="J6" s="27"/>
      <c r="K6" s="28"/>
      <c r="L6" s="29"/>
    </row>
    <row r="7" spans="1:12" ht="15.75" customHeight="1" x14ac:dyDescent="0.45">
      <c r="A7" s="27"/>
      <c r="B7" s="27"/>
      <c r="C7" s="27"/>
      <c r="D7" s="27"/>
      <c r="E7" s="27"/>
      <c r="F7" s="27"/>
      <c r="G7" s="27"/>
      <c r="H7" s="27"/>
      <c r="I7" s="27"/>
      <c r="J7" s="27"/>
      <c r="K7" s="28"/>
      <c r="L7" s="29"/>
    </row>
    <row r="8" spans="1:12" ht="15.75" customHeight="1" x14ac:dyDescent="0.45">
      <c r="A8" s="27"/>
      <c r="B8" s="27"/>
      <c r="C8" s="27"/>
      <c r="D8" s="27"/>
      <c r="E8" s="27"/>
      <c r="F8" s="27"/>
      <c r="G8" s="27"/>
      <c r="H8" s="27"/>
      <c r="I8" s="27"/>
      <c r="J8" s="27"/>
      <c r="K8" s="28"/>
      <c r="L8" s="29"/>
    </row>
    <row r="9" spans="1:12" ht="15.75" customHeight="1" x14ac:dyDescent="0.45">
      <c r="A9" s="27"/>
      <c r="B9" s="27"/>
      <c r="C9" s="27"/>
      <c r="D9" s="27"/>
      <c r="E9" s="27"/>
      <c r="F9" s="27"/>
      <c r="G9" s="27"/>
      <c r="H9" s="27"/>
      <c r="I9" s="27"/>
      <c r="J9" s="27"/>
      <c r="K9" s="28"/>
      <c r="L9" s="29"/>
    </row>
    <row r="10" spans="1:12" ht="15.75" customHeight="1" x14ac:dyDescent="0.4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8"/>
      <c r="L10" s="29"/>
    </row>
    <row r="11" spans="1:12" ht="15.75" customHeight="1" x14ac:dyDescent="0.45">
      <c r="A11" s="27"/>
      <c r="B11" s="174"/>
      <c r="C11" s="172"/>
      <c r="D11" s="173"/>
      <c r="E11" s="27"/>
      <c r="F11" s="27"/>
      <c r="G11" s="27"/>
      <c r="H11" s="27"/>
      <c r="I11" s="27"/>
      <c r="J11" s="27"/>
      <c r="K11" s="28"/>
      <c r="L11" s="29"/>
    </row>
    <row r="12" spans="1:12" ht="18.5" customHeight="1" x14ac:dyDescent="0.45">
      <c r="A12" s="179" t="s">
        <v>74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1"/>
      <c r="L12" s="30"/>
    </row>
    <row r="13" spans="1:12" ht="15.75" customHeight="1" x14ac:dyDescent="0.35">
      <c r="A13" s="155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31"/>
    </row>
    <row r="14" spans="1:12" ht="15.75" customHeight="1" x14ac:dyDescent="0.35">
      <c r="A14" s="102" t="s">
        <v>75</v>
      </c>
      <c r="B14" s="103" t="s">
        <v>76</v>
      </c>
      <c r="C14" s="103" t="s">
        <v>77</v>
      </c>
      <c r="D14" s="103" t="s">
        <v>58</v>
      </c>
      <c r="E14" s="103" t="s">
        <v>78</v>
      </c>
      <c r="F14" s="102" t="s">
        <v>79</v>
      </c>
      <c r="G14" s="182" t="s">
        <v>80</v>
      </c>
      <c r="H14" s="183"/>
      <c r="I14" s="183"/>
      <c r="J14" s="184"/>
      <c r="K14" s="102" t="s">
        <v>81</v>
      </c>
      <c r="L14" s="33" t="s">
        <v>82</v>
      </c>
    </row>
    <row r="15" spans="1:12" ht="14.25" customHeight="1" x14ac:dyDescent="0.35">
      <c r="A15" s="34">
        <v>0</v>
      </c>
      <c r="B15" s="34" t="s">
        <v>83</v>
      </c>
      <c r="C15" s="34" t="s">
        <v>84</v>
      </c>
      <c r="D15" s="35" t="s">
        <v>85</v>
      </c>
      <c r="E15" s="36">
        <v>36356</v>
      </c>
      <c r="F15" s="37">
        <f t="shared" ref="F15:F114" ca="1" si="0">DATEDIF(E15,TODAY(),"Y")</f>
        <v>26</v>
      </c>
      <c r="G15" s="185" t="s">
        <v>18</v>
      </c>
      <c r="H15" s="186"/>
      <c r="I15" s="186"/>
      <c r="J15" s="187"/>
      <c r="K15" s="38">
        <v>350</v>
      </c>
      <c r="L15" s="39"/>
    </row>
    <row r="16" spans="1:12" ht="15.75" customHeight="1" x14ac:dyDescent="0.35">
      <c r="A16" s="40">
        <v>1</v>
      </c>
      <c r="B16" s="40"/>
      <c r="C16" s="40"/>
      <c r="D16" s="40"/>
      <c r="E16" s="41"/>
      <c r="F16" s="100">
        <f t="shared" ca="1" si="0"/>
        <v>126</v>
      </c>
      <c r="G16" s="176"/>
      <c r="H16" s="177"/>
      <c r="I16" s="177"/>
      <c r="J16" s="178"/>
      <c r="K16" s="101" t="b">
        <f>IF(G16="Weekend Pass",'Step 3 - Summary'!$K$13,IF(G16="Chaperone Pass",'Step 3 - Summary'!$K$14,IF(G16="Teachers Pass",'Step 3 - Summary'!$K$15,IF(G16="Teachers FULL Pass",'Step 3 - Summary'!$K$16,IF(G16="ABDC Pass +Tshirt",350)))))</f>
        <v>0</v>
      </c>
      <c r="L16" s="43"/>
    </row>
    <row r="17" spans="1:12" ht="15.75" customHeight="1" x14ac:dyDescent="0.35">
      <c r="A17" s="40">
        <v>2</v>
      </c>
      <c r="B17" s="40"/>
      <c r="C17" s="40"/>
      <c r="D17" s="44"/>
      <c r="E17" s="45"/>
      <c r="F17" s="100">
        <f t="shared" ca="1" si="0"/>
        <v>126</v>
      </c>
      <c r="G17" s="176"/>
      <c r="H17" s="177"/>
      <c r="I17" s="177"/>
      <c r="J17" s="178"/>
      <c r="K17" s="101" t="b">
        <f>IF(G17="Weekend Pass",'Step 3 - Summary'!$K$13,IF(G17="Chaperone Pass",'Step 3 - Summary'!$K$14,IF(G17="Teachers Pass",'Step 3 - Summary'!$K$15,IF(G17="Teachers FULL Pass",'Step 3 - Summary'!$K$16,IF(G17="ABDC Pass +Tshirt",350)))))</f>
        <v>0</v>
      </c>
      <c r="L17" s="43"/>
    </row>
    <row r="18" spans="1:12" ht="15.75" customHeight="1" x14ac:dyDescent="0.35">
      <c r="A18" s="40">
        <v>3</v>
      </c>
      <c r="B18" s="40"/>
      <c r="C18" s="40"/>
      <c r="D18" s="46"/>
      <c r="E18" s="45"/>
      <c r="F18" s="100">
        <f t="shared" ca="1" si="0"/>
        <v>126</v>
      </c>
      <c r="G18" s="176"/>
      <c r="H18" s="177"/>
      <c r="I18" s="177"/>
      <c r="J18" s="178"/>
      <c r="K18" s="101" t="b">
        <f>IF(G18="Weekend Pass",'Step 3 - Summary'!$K$13,IF(G18="Chaperone Pass",'Step 3 - Summary'!$K$14,IF(G18="Teachers Pass",'Step 3 - Summary'!$K$15,IF(G18="Teachers FULL Pass",'Step 3 - Summary'!$K$16,IF(G18="ABDC Pass +Tshirt",350)))))</f>
        <v>0</v>
      </c>
      <c r="L18" s="43"/>
    </row>
    <row r="19" spans="1:12" ht="15.75" customHeight="1" x14ac:dyDescent="0.35">
      <c r="A19" s="40">
        <v>4</v>
      </c>
      <c r="B19" s="40"/>
      <c r="C19" s="40"/>
      <c r="D19" s="44"/>
      <c r="E19" s="45"/>
      <c r="F19" s="100">
        <f t="shared" ca="1" si="0"/>
        <v>126</v>
      </c>
      <c r="G19" s="176"/>
      <c r="H19" s="177"/>
      <c r="I19" s="177"/>
      <c r="J19" s="178"/>
      <c r="K19" s="101" t="b">
        <f>IF(G19="Weekend Pass",'Step 3 - Summary'!$K$13,IF(G19="Chaperone Pass",'Step 3 - Summary'!$K$14,IF(G19="Teachers Pass",'Step 3 - Summary'!$K$15,IF(G19="Teachers FULL Pass",'Step 3 - Summary'!$K$16,IF(G19="ABDC Pass +Tshirt",350)))))</f>
        <v>0</v>
      </c>
      <c r="L19" s="43"/>
    </row>
    <row r="20" spans="1:12" ht="15.75" customHeight="1" x14ac:dyDescent="0.35">
      <c r="A20" s="40">
        <v>5</v>
      </c>
      <c r="B20" s="40"/>
      <c r="C20" s="40"/>
      <c r="D20" s="44"/>
      <c r="E20" s="45"/>
      <c r="F20" s="100">
        <f t="shared" ca="1" si="0"/>
        <v>126</v>
      </c>
      <c r="G20" s="176"/>
      <c r="H20" s="177"/>
      <c r="I20" s="177"/>
      <c r="J20" s="178"/>
      <c r="K20" s="101" t="b">
        <f>IF(G20="Weekend Pass",'Step 3 - Summary'!$K$13,IF(G20="Chaperone Pass",'Step 3 - Summary'!$K$14,IF(G20="Teachers Pass",'Step 3 - Summary'!$K$15,IF(G20="Teachers FULL Pass",'Step 3 - Summary'!$K$16,IF(G20="ABDC Pass +Tshirt",350)))))</f>
        <v>0</v>
      </c>
      <c r="L20" s="43"/>
    </row>
    <row r="21" spans="1:12" ht="15.75" customHeight="1" x14ac:dyDescent="0.35">
      <c r="A21" s="40">
        <v>6</v>
      </c>
      <c r="B21" s="40"/>
      <c r="C21" s="40"/>
      <c r="D21" s="44"/>
      <c r="E21" s="45"/>
      <c r="F21" s="100">
        <f t="shared" ca="1" si="0"/>
        <v>126</v>
      </c>
      <c r="G21" s="176"/>
      <c r="H21" s="177"/>
      <c r="I21" s="177"/>
      <c r="J21" s="178"/>
      <c r="K21" s="101" t="b">
        <f>IF(G21="Weekend Pass",'Step 3 - Summary'!$K$13,IF(G21="Chaperone Pass",'Step 3 - Summary'!$K$14,IF(G21="Teachers Pass",'Step 3 - Summary'!$K$15,IF(G21="Teachers FULL Pass",'Step 3 - Summary'!$K$16,IF(G21="ABDC Pass +Tshirt",350)))))</f>
        <v>0</v>
      </c>
      <c r="L21" s="43"/>
    </row>
    <row r="22" spans="1:12" ht="15.75" customHeight="1" x14ac:dyDescent="0.35">
      <c r="A22" s="40">
        <v>7</v>
      </c>
      <c r="B22" s="40"/>
      <c r="C22" s="40"/>
      <c r="D22" s="44"/>
      <c r="E22" s="45"/>
      <c r="F22" s="100">
        <f t="shared" ca="1" si="0"/>
        <v>126</v>
      </c>
      <c r="G22" s="176"/>
      <c r="H22" s="177"/>
      <c r="I22" s="177"/>
      <c r="J22" s="178"/>
      <c r="K22" s="101" t="b">
        <f>IF(G22="Weekend Pass",'Step 3 - Summary'!$K$13,IF(G22="Chaperone Pass",'Step 3 - Summary'!$K$14,IF(G22="Teachers Pass",'Step 3 - Summary'!$K$15,IF(G22="Teachers FULL Pass",'Step 3 - Summary'!$K$16,IF(G22="ABDC Pass +Tshirt",350)))))</f>
        <v>0</v>
      </c>
      <c r="L22" s="43"/>
    </row>
    <row r="23" spans="1:12" ht="15.75" customHeight="1" x14ac:dyDescent="0.35">
      <c r="A23" s="40">
        <v>8</v>
      </c>
      <c r="B23" s="40"/>
      <c r="C23" s="40"/>
      <c r="D23" s="44"/>
      <c r="E23" s="45"/>
      <c r="F23" s="100">
        <f t="shared" ca="1" si="0"/>
        <v>126</v>
      </c>
      <c r="G23" s="176"/>
      <c r="H23" s="177"/>
      <c r="I23" s="177"/>
      <c r="J23" s="178"/>
      <c r="K23" s="101" t="b">
        <f>IF(G23="Weekend Pass",'Step 3 - Summary'!$K$13,IF(G23="Chaperone Pass",'Step 3 - Summary'!$K$14,IF(G23="Teachers Pass",'Step 3 - Summary'!$K$15,IF(G23="Teachers FULL Pass",'Step 3 - Summary'!$K$16,IF(G23="ABDC Pass +Tshirt",350)))))</f>
        <v>0</v>
      </c>
      <c r="L23" s="43"/>
    </row>
    <row r="24" spans="1:12" ht="15.75" customHeight="1" x14ac:dyDescent="0.35">
      <c r="A24" s="40">
        <v>9</v>
      </c>
      <c r="B24" s="40"/>
      <c r="C24" s="40"/>
      <c r="D24" s="44"/>
      <c r="E24" s="45"/>
      <c r="F24" s="100">
        <f t="shared" ca="1" si="0"/>
        <v>126</v>
      </c>
      <c r="G24" s="176"/>
      <c r="H24" s="177"/>
      <c r="I24" s="177"/>
      <c r="J24" s="178"/>
      <c r="K24" s="101" t="b">
        <f>IF(G24="Weekend Pass",'Step 3 - Summary'!$K$13,IF(G24="Chaperone Pass",'Step 3 - Summary'!$K$14,IF(G24="Teachers Pass",'Step 3 - Summary'!$K$15,IF(G24="Teachers FULL Pass",'Step 3 - Summary'!$K$16,IF(G24="ABDC Pass +Tshirt",350)))))</f>
        <v>0</v>
      </c>
      <c r="L24" s="43"/>
    </row>
    <row r="25" spans="1:12" ht="15.75" customHeight="1" x14ac:dyDescent="0.35">
      <c r="A25" s="40">
        <v>10</v>
      </c>
      <c r="B25" s="40"/>
      <c r="C25" s="40"/>
      <c r="D25" s="44"/>
      <c r="E25" s="45"/>
      <c r="F25" s="100">
        <f t="shared" ca="1" si="0"/>
        <v>126</v>
      </c>
      <c r="G25" s="176"/>
      <c r="H25" s="177"/>
      <c r="I25" s="177"/>
      <c r="J25" s="178"/>
      <c r="K25" s="101" t="b">
        <f>IF(G25="Weekend Pass",'Step 3 - Summary'!$K$13,IF(G25="Chaperone Pass",'Step 3 - Summary'!$K$14,IF(G25="Teachers Pass",'Step 3 - Summary'!$K$15,IF(G25="Teachers FULL Pass",'Step 3 - Summary'!$K$16,IF(G25="ABDC Pass +Tshirt",350)))))</f>
        <v>0</v>
      </c>
      <c r="L25" s="43"/>
    </row>
    <row r="26" spans="1:12" ht="15.75" customHeight="1" x14ac:dyDescent="0.35">
      <c r="A26" s="40">
        <v>11</v>
      </c>
      <c r="B26" s="40"/>
      <c r="C26" s="40"/>
      <c r="D26" s="44"/>
      <c r="E26" s="45"/>
      <c r="F26" s="100">
        <f t="shared" ca="1" si="0"/>
        <v>126</v>
      </c>
      <c r="G26" s="176"/>
      <c r="H26" s="177"/>
      <c r="I26" s="177"/>
      <c r="J26" s="178"/>
      <c r="K26" s="101" t="b">
        <f>IF(G26="Weekend Pass",'Step 3 - Summary'!$K$13,IF(G26="Chaperone Pass",'Step 3 - Summary'!$K$14,IF(G26="Teachers Pass",'Step 3 - Summary'!$K$15,IF(G26="Teachers FULL Pass",'Step 3 - Summary'!$K$16,IF(G26="ABDC Pass +Tshirt",350)))))</f>
        <v>0</v>
      </c>
      <c r="L26" s="43"/>
    </row>
    <row r="27" spans="1:12" ht="15.75" customHeight="1" x14ac:dyDescent="0.4">
      <c r="A27" s="40">
        <v>12</v>
      </c>
      <c r="B27" s="40"/>
      <c r="C27" s="40"/>
      <c r="D27" s="47"/>
      <c r="E27" s="45"/>
      <c r="F27" s="100">
        <f t="shared" ca="1" si="0"/>
        <v>126</v>
      </c>
      <c r="G27" s="176"/>
      <c r="H27" s="177"/>
      <c r="I27" s="177"/>
      <c r="J27" s="178"/>
      <c r="K27" s="101" t="b">
        <f>IF(G27="Weekend Pass",'Step 3 - Summary'!$K$13,IF(G27="Chaperone Pass",'Step 3 - Summary'!$K$14,IF(G27="Teachers Pass",'Step 3 - Summary'!$K$15,IF(G27="Teachers FULL Pass",'Step 3 - Summary'!$K$16,IF(G27="ABDC Pass +Tshirt",350)))))</f>
        <v>0</v>
      </c>
      <c r="L27" s="43"/>
    </row>
    <row r="28" spans="1:12" ht="15.75" customHeight="1" x14ac:dyDescent="0.35">
      <c r="A28" s="40">
        <v>13</v>
      </c>
      <c r="B28" s="40"/>
      <c r="C28" s="40"/>
      <c r="D28" s="44"/>
      <c r="E28" s="45"/>
      <c r="F28" s="100">
        <f t="shared" ca="1" si="0"/>
        <v>126</v>
      </c>
      <c r="G28" s="176"/>
      <c r="H28" s="177"/>
      <c r="I28" s="177"/>
      <c r="J28" s="178"/>
      <c r="K28" s="101" t="b">
        <f>IF(G28="Weekend Pass",'Step 3 - Summary'!$K$13,IF(G28="Chaperone Pass",'Step 3 - Summary'!$K$14,IF(G28="Teachers Pass",'Step 3 - Summary'!$K$15,IF(G28="Teachers FULL Pass",'Step 3 - Summary'!$K$16,IF(G28="ABDC Pass +Tshirt",350)))))</f>
        <v>0</v>
      </c>
      <c r="L28" s="43"/>
    </row>
    <row r="29" spans="1:12" ht="15.75" customHeight="1" x14ac:dyDescent="0.35">
      <c r="A29" s="40">
        <v>14</v>
      </c>
      <c r="B29" s="40"/>
      <c r="C29" s="40"/>
      <c r="D29" s="44"/>
      <c r="E29" s="45"/>
      <c r="F29" s="100">
        <f t="shared" ca="1" si="0"/>
        <v>126</v>
      </c>
      <c r="G29" s="176"/>
      <c r="H29" s="177"/>
      <c r="I29" s="177"/>
      <c r="J29" s="178"/>
      <c r="K29" s="101" t="b">
        <f>IF(G29="Weekend Pass",'Step 3 - Summary'!$K$13,IF(G29="Chaperone Pass",'Step 3 - Summary'!$K$14,IF(G29="Teachers Pass",'Step 3 - Summary'!$K$15,IF(G29="Teachers FULL Pass",'Step 3 - Summary'!$K$16,IF(G29="ABDC Pass +Tshirt",350)))))</f>
        <v>0</v>
      </c>
      <c r="L29" s="43"/>
    </row>
    <row r="30" spans="1:12" ht="15.75" customHeight="1" x14ac:dyDescent="0.35">
      <c r="A30" s="40">
        <v>15</v>
      </c>
      <c r="B30" s="40"/>
      <c r="C30" s="40"/>
      <c r="D30" s="44"/>
      <c r="E30" s="45"/>
      <c r="F30" s="100">
        <f t="shared" ca="1" si="0"/>
        <v>126</v>
      </c>
      <c r="G30" s="176"/>
      <c r="H30" s="177"/>
      <c r="I30" s="177"/>
      <c r="J30" s="178"/>
      <c r="K30" s="101" t="b">
        <f>IF(G30="Weekend Pass",'Step 3 - Summary'!$K$13,IF(G30="Chaperone Pass",'Step 3 - Summary'!$K$14,IF(G30="Teachers Pass",'Step 3 - Summary'!$K$15,IF(G30="Teachers FULL Pass",'Step 3 - Summary'!$K$16,IF(G30="ABDC Pass +Tshirt",350)))))</f>
        <v>0</v>
      </c>
      <c r="L30" s="43"/>
    </row>
    <row r="31" spans="1:12" ht="15.75" customHeight="1" x14ac:dyDescent="0.35">
      <c r="A31" s="40">
        <v>16</v>
      </c>
      <c r="B31" s="40"/>
      <c r="C31" s="40"/>
      <c r="D31" s="40"/>
      <c r="E31" s="45"/>
      <c r="F31" s="100">
        <f t="shared" ca="1" si="0"/>
        <v>126</v>
      </c>
      <c r="G31" s="176"/>
      <c r="H31" s="177"/>
      <c r="I31" s="177"/>
      <c r="J31" s="178"/>
      <c r="K31" s="101" t="b">
        <f>IF(G31="Weekend Pass",'Step 3 - Summary'!$K$13,IF(G31="Chaperone Pass",'Step 3 - Summary'!$K$14,IF(G31="Teachers Pass",'Step 3 - Summary'!$K$15,IF(G31="Teachers FULL Pass",'Step 3 - Summary'!$K$16,IF(G31="ABDC Pass +Tshirt",350)))))</f>
        <v>0</v>
      </c>
      <c r="L31" s="43"/>
    </row>
    <row r="32" spans="1:12" ht="15.75" customHeight="1" x14ac:dyDescent="0.35">
      <c r="A32" s="48">
        <v>17</v>
      </c>
      <c r="B32" s="40"/>
      <c r="C32" s="40"/>
      <c r="D32" s="40"/>
      <c r="E32" s="45"/>
      <c r="F32" s="100">
        <f t="shared" ca="1" si="0"/>
        <v>126</v>
      </c>
      <c r="G32" s="176"/>
      <c r="H32" s="177"/>
      <c r="I32" s="177"/>
      <c r="J32" s="178"/>
      <c r="K32" s="101" t="b">
        <f>IF(G32="Weekend Pass",'Step 3 - Summary'!$K$13,IF(G32="Chaperone Pass",'Step 3 - Summary'!$K$14,IF(G32="Teachers Pass",'Step 3 - Summary'!$K$15,IF(G32="Teachers FULL Pass",'Step 3 - Summary'!$K$16,IF(G32="ABDC Pass +Tshirt",350)))))</f>
        <v>0</v>
      </c>
      <c r="L32" s="43"/>
    </row>
    <row r="33" spans="1:12" ht="15.75" customHeight="1" x14ac:dyDescent="0.35">
      <c r="A33" s="48">
        <v>18</v>
      </c>
      <c r="B33" s="40"/>
      <c r="C33" s="40"/>
      <c r="D33" s="49"/>
      <c r="E33" s="45"/>
      <c r="F33" s="100">
        <f t="shared" ca="1" si="0"/>
        <v>126</v>
      </c>
      <c r="G33" s="176"/>
      <c r="H33" s="177"/>
      <c r="I33" s="177"/>
      <c r="J33" s="178"/>
      <c r="K33" s="101" t="b">
        <f>IF(G33="Weekend Pass",'Step 3 - Summary'!$K$13,IF(G33="Chaperone Pass",'Step 3 - Summary'!$K$14,IF(G33="Teachers Pass",'Step 3 - Summary'!$K$15,IF(G33="Teachers FULL Pass",'Step 3 - Summary'!$K$16,IF(G33="ABDC Pass +Tshirt",350)))))</f>
        <v>0</v>
      </c>
      <c r="L33" s="43"/>
    </row>
    <row r="34" spans="1:12" ht="15.75" customHeight="1" x14ac:dyDescent="0.35">
      <c r="A34" s="48">
        <v>19</v>
      </c>
      <c r="B34" s="40"/>
      <c r="C34" s="40"/>
      <c r="D34" s="49"/>
      <c r="E34" s="45"/>
      <c r="F34" s="100">
        <f t="shared" ca="1" si="0"/>
        <v>126</v>
      </c>
      <c r="G34" s="176"/>
      <c r="H34" s="177"/>
      <c r="I34" s="177"/>
      <c r="J34" s="178"/>
      <c r="K34" s="101" t="b">
        <f>IF(G34="Weekend Pass",'Step 3 - Summary'!$K$13,IF(G34="Chaperone Pass",'Step 3 - Summary'!$K$14,IF(G34="Teachers Pass",'Step 3 - Summary'!$K$15,IF(G34="Teachers FULL Pass",'Step 3 - Summary'!$K$16,IF(G34="ABDC Pass +Tshirt",350)))))</f>
        <v>0</v>
      </c>
      <c r="L34" s="50"/>
    </row>
    <row r="35" spans="1:12" ht="15.75" customHeight="1" x14ac:dyDescent="0.35">
      <c r="A35" s="48">
        <v>20</v>
      </c>
      <c r="B35" s="40"/>
      <c r="C35" s="40"/>
      <c r="D35" s="49"/>
      <c r="E35" s="45"/>
      <c r="F35" s="100">
        <f t="shared" ca="1" si="0"/>
        <v>126</v>
      </c>
      <c r="G35" s="176"/>
      <c r="H35" s="177"/>
      <c r="I35" s="177"/>
      <c r="J35" s="178"/>
      <c r="K35" s="101" t="b">
        <f>IF(G35="Weekend Pass",'Step 3 - Summary'!$K$13,IF(G35="Chaperone Pass",'Step 3 - Summary'!$K$14,IF(G35="Teachers Pass",'Step 3 - Summary'!$K$15,IF(G35="Teachers FULL Pass",'Step 3 - Summary'!$K$16,IF(G35="ABDC Pass +Tshirt",350)))))</f>
        <v>0</v>
      </c>
      <c r="L35" s="50"/>
    </row>
    <row r="36" spans="1:12" ht="15.75" customHeight="1" x14ac:dyDescent="0.35">
      <c r="A36" s="40">
        <v>21</v>
      </c>
      <c r="B36" s="40"/>
      <c r="C36" s="40"/>
      <c r="D36" s="40"/>
      <c r="E36" s="45"/>
      <c r="F36" s="100">
        <f t="shared" ca="1" si="0"/>
        <v>126</v>
      </c>
      <c r="G36" s="176"/>
      <c r="H36" s="177"/>
      <c r="I36" s="177"/>
      <c r="J36" s="178"/>
      <c r="K36" s="101" t="b">
        <f>IF(G36="Weekend Pass",'Step 3 - Summary'!$K$13,IF(G36="Chaperone Pass",'Step 3 - Summary'!$K$14,IF(G36="Teachers Pass",'Step 3 - Summary'!$K$15,IF(G36="Teachers FULL Pass",'Step 3 - Summary'!$K$16,IF(G36="ABDC Pass +Tshirt",350)))))</f>
        <v>0</v>
      </c>
      <c r="L36" s="50"/>
    </row>
    <row r="37" spans="1:12" ht="15.75" customHeight="1" x14ac:dyDescent="0.35">
      <c r="A37" s="40">
        <v>22</v>
      </c>
      <c r="B37" s="40"/>
      <c r="C37" s="40"/>
      <c r="D37" s="51"/>
      <c r="E37" s="45"/>
      <c r="F37" s="100">
        <f t="shared" ca="1" si="0"/>
        <v>126</v>
      </c>
      <c r="G37" s="176"/>
      <c r="H37" s="177"/>
      <c r="I37" s="177"/>
      <c r="J37" s="178"/>
      <c r="K37" s="101" t="b">
        <f>IF(G37="Weekend Pass",'Step 3 - Summary'!$K$13,IF(G37="Chaperone Pass",'Step 3 - Summary'!$K$14,IF(G37="Teachers Pass",'Step 3 - Summary'!$K$15,IF(G37="Teachers FULL Pass",'Step 3 - Summary'!$K$16,IF(G37="ABDC Pass +Tshirt",350)))))</f>
        <v>0</v>
      </c>
      <c r="L37" s="50"/>
    </row>
    <row r="38" spans="1:12" ht="15.75" customHeight="1" x14ac:dyDescent="0.35">
      <c r="A38" s="40">
        <v>23</v>
      </c>
      <c r="B38" s="40"/>
      <c r="C38" s="40"/>
      <c r="D38" s="51"/>
      <c r="E38" s="45"/>
      <c r="F38" s="100">
        <f t="shared" ca="1" si="0"/>
        <v>126</v>
      </c>
      <c r="G38" s="176"/>
      <c r="H38" s="177"/>
      <c r="I38" s="177"/>
      <c r="J38" s="178"/>
      <c r="K38" s="101" t="b">
        <f>IF(G38="Weekend Pass",'Step 3 - Summary'!$K$13,IF(G38="Chaperone Pass",'Step 3 - Summary'!$K$14,IF(G38="Teachers Pass",'Step 3 - Summary'!$K$15,IF(G38="Teachers FULL Pass",'Step 3 - Summary'!$K$16,IF(G38="ABDC Pass +Tshirt",350)))))</f>
        <v>0</v>
      </c>
      <c r="L38" s="50"/>
    </row>
    <row r="39" spans="1:12" ht="15.75" customHeight="1" x14ac:dyDescent="0.35">
      <c r="A39" s="40">
        <v>24</v>
      </c>
      <c r="B39" s="40"/>
      <c r="C39" s="52"/>
      <c r="D39" s="53"/>
      <c r="E39" s="45"/>
      <c r="F39" s="100">
        <f t="shared" ca="1" si="0"/>
        <v>126</v>
      </c>
      <c r="G39" s="176"/>
      <c r="H39" s="177"/>
      <c r="I39" s="177"/>
      <c r="J39" s="178"/>
      <c r="K39" s="101" t="b">
        <f>IF(G39="Weekend Pass",'Step 3 - Summary'!$K$13,IF(G39="Chaperone Pass",'Step 3 - Summary'!$K$14,IF(G39="Teachers Pass",'Step 3 - Summary'!$K$15,IF(G39="Teachers FULL Pass",'Step 3 - Summary'!$K$16,IF(G39="ABDC Pass +Tshirt",350)))))</f>
        <v>0</v>
      </c>
      <c r="L39" s="50"/>
    </row>
    <row r="40" spans="1:12" ht="15.75" customHeight="1" x14ac:dyDescent="0.35">
      <c r="A40" s="40">
        <v>25</v>
      </c>
      <c r="B40" s="40"/>
      <c r="C40" s="40"/>
      <c r="D40" s="44"/>
      <c r="E40" s="45"/>
      <c r="F40" s="100">
        <f t="shared" ca="1" si="0"/>
        <v>126</v>
      </c>
      <c r="G40" s="176"/>
      <c r="H40" s="177"/>
      <c r="I40" s="177"/>
      <c r="J40" s="178"/>
      <c r="K40" s="101" t="b">
        <f>IF(G40="Weekend Pass",'Step 3 - Summary'!$K$13,IF(G40="Chaperone Pass",'Step 3 - Summary'!$K$14,IF(G40="Teachers Pass",'Step 3 - Summary'!$K$15,IF(G40="Teachers FULL Pass",'Step 3 - Summary'!$K$16,IF(G40="ABDC Pass +Tshirt",350)))))</f>
        <v>0</v>
      </c>
      <c r="L40" s="50"/>
    </row>
    <row r="41" spans="1:12" ht="15.75" customHeight="1" x14ac:dyDescent="0.35">
      <c r="A41" s="40">
        <v>26</v>
      </c>
      <c r="B41" s="40"/>
      <c r="C41" s="40"/>
      <c r="D41" s="44"/>
      <c r="E41" s="45"/>
      <c r="F41" s="42">
        <f t="shared" ca="1" si="0"/>
        <v>126</v>
      </c>
      <c r="G41" s="176"/>
      <c r="H41" s="177"/>
      <c r="I41" s="177"/>
      <c r="J41" s="178"/>
      <c r="K41" s="101" t="b">
        <f>IF(G41="Weekend Pass",'Step 3 - Summary'!$K$13,IF(G41="Chaperone Pass",'Step 3 - Summary'!$K$14,IF(G41="Teachers Pass",'Step 3 - Summary'!$K$15,IF(G41="Teachers FULL Pass",'Step 3 - Summary'!$K$16,IF(G41="ABDC Pass +Tshirt",350)))))</f>
        <v>0</v>
      </c>
      <c r="L41" s="50"/>
    </row>
    <row r="42" spans="1:12" ht="15.75" customHeight="1" x14ac:dyDescent="0.35">
      <c r="A42" s="40">
        <v>27</v>
      </c>
      <c r="B42" s="40"/>
      <c r="C42" s="40"/>
      <c r="D42" s="44"/>
      <c r="E42" s="45"/>
      <c r="F42" s="42">
        <f t="shared" ca="1" si="0"/>
        <v>126</v>
      </c>
      <c r="G42" s="176"/>
      <c r="H42" s="177"/>
      <c r="I42" s="177"/>
      <c r="J42" s="178"/>
      <c r="K42" s="101" t="b">
        <f>IF(G42="Weekend Pass",'Step 3 - Summary'!$K$13,IF(G42="Chaperone Pass",'Step 3 - Summary'!$K$14,IF(G42="Teachers Pass",'Step 3 - Summary'!$K$15,IF(G42="Teachers FULL Pass",'Step 3 - Summary'!$K$16,IF(G42="ABDC Pass +Tshirt",350)))))</f>
        <v>0</v>
      </c>
      <c r="L42" s="50"/>
    </row>
    <row r="43" spans="1:12" ht="15.75" customHeight="1" x14ac:dyDescent="0.35">
      <c r="A43" s="40">
        <v>28</v>
      </c>
      <c r="B43" s="40"/>
      <c r="C43" s="40"/>
      <c r="D43" s="44"/>
      <c r="E43" s="45"/>
      <c r="F43" s="42">
        <f t="shared" ca="1" si="0"/>
        <v>126</v>
      </c>
      <c r="G43" s="176"/>
      <c r="H43" s="177"/>
      <c r="I43" s="177"/>
      <c r="J43" s="178"/>
      <c r="K43" s="101" t="b">
        <f>IF(G43="Weekend Pass",'Step 3 - Summary'!$K$13,IF(G43="Chaperone Pass",'Step 3 - Summary'!$K$14,IF(G43="Teachers Pass",'Step 3 - Summary'!$K$15,IF(G43="Teachers FULL Pass",'Step 3 - Summary'!$K$16,IF(G43="ABDC Pass +Tshirt",350)))))</f>
        <v>0</v>
      </c>
      <c r="L43" s="50"/>
    </row>
    <row r="44" spans="1:12" ht="15.75" customHeight="1" x14ac:dyDescent="0.35">
      <c r="A44" s="40">
        <v>29</v>
      </c>
      <c r="B44" s="40"/>
      <c r="C44" s="40"/>
      <c r="D44" s="44"/>
      <c r="E44" s="45"/>
      <c r="F44" s="42">
        <f t="shared" ca="1" si="0"/>
        <v>126</v>
      </c>
      <c r="G44" s="176"/>
      <c r="H44" s="177"/>
      <c r="I44" s="177"/>
      <c r="J44" s="178"/>
      <c r="K44" s="101" t="b">
        <f>IF(G44="Weekend Pass",'Step 3 - Summary'!$K$13,IF(G44="Chaperone Pass",'Step 3 - Summary'!$K$14,IF(G44="Teachers Pass",'Step 3 - Summary'!$K$15,IF(G44="Teachers FULL Pass",'Step 3 - Summary'!$K$16,IF(G44="ABDC Pass +Tshirt",350)))))</f>
        <v>0</v>
      </c>
      <c r="L44" s="50"/>
    </row>
    <row r="45" spans="1:12" ht="15.75" customHeight="1" x14ac:dyDescent="0.35">
      <c r="A45" s="40">
        <v>30</v>
      </c>
      <c r="B45" s="40"/>
      <c r="C45" s="40"/>
      <c r="D45" s="44"/>
      <c r="E45" s="45"/>
      <c r="F45" s="42">
        <f t="shared" ca="1" si="0"/>
        <v>126</v>
      </c>
      <c r="G45" s="176"/>
      <c r="H45" s="177"/>
      <c r="I45" s="177"/>
      <c r="J45" s="178"/>
      <c r="K45" s="101" t="b">
        <f>IF(G45="Weekend Pass",'Step 3 - Summary'!$K$13,IF(G45="Chaperone Pass",'Step 3 - Summary'!$K$14,IF(G45="Teachers Pass",'Step 3 - Summary'!$K$15,IF(G45="Teachers FULL Pass",'Step 3 - Summary'!$K$16,IF(G45="ABDC Pass +Tshirt",350)))))</f>
        <v>0</v>
      </c>
      <c r="L45" s="50"/>
    </row>
    <row r="46" spans="1:12" ht="15.75" customHeight="1" x14ac:dyDescent="0.35">
      <c r="A46" s="40">
        <v>31</v>
      </c>
      <c r="B46" s="40"/>
      <c r="C46" s="40"/>
      <c r="D46" s="44"/>
      <c r="E46" s="45"/>
      <c r="F46" s="42">
        <f t="shared" ca="1" si="0"/>
        <v>126</v>
      </c>
      <c r="G46" s="176"/>
      <c r="H46" s="177"/>
      <c r="I46" s="177"/>
      <c r="J46" s="178"/>
      <c r="K46" s="101" t="b">
        <f>IF(G46="Weekend Pass",'Step 3 - Summary'!$K$13,IF(G46="Chaperone Pass",'Step 3 - Summary'!$K$14,IF(G46="Teachers Pass",'Step 3 - Summary'!$K$15,IF(G46="Teachers FULL Pass",'Step 3 - Summary'!$K$16,IF(G46="ABDC Pass +Tshirt",350)))))</f>
        <v>0</v>
      </c>
      <c r="L46" s="50"/>
    </row>
    <row r="47" spans="1:12" ht="15.75" customHeight="1" x14ac:dyDescent="0.35">
      <c r="A47" s="40">
        <v>32</v>
      </c>
      <c r="B47" s="40"/>
      <c r="C47" s="40"/>
      <c r="D47" s="44"/>
      <c r="E47" s="45"/>
      <c r="F47" s="42">
        <f t="shared" ca="1" si="0"/>
        <v>126</v>
      </c>
      <c r="G47" s="176"/>
      <c r="H47" s="177"/>
      <c r="I47" s="177"/>
      <c r="J47" s="178"/>
      <c r="K47" s="101" t="b">
        <f>IF(G47="Weekend Pass",'Step 3 - Summary'!$K$13,IF(G47="Chaperone Pass",'Step 3 - Summary'!$K$14,IF(G47="Teachers Pass",'Step 3 - Summary'!$K$15,IF(G47="Teachers FULL Pass",'Step 3 - Summary'!$K$16,IF(G47="ABDC Pass +Tshirt",350)))))</f>
        <v>0</v>
      </c>
      <c r="L47" s="50"/>
    </row>
    <row r="48" spans="1:12" ht="15.75" customHeight="1" x14ac:dyDescent="0.35">
      <c r="A48" s="40">
        <v>34</v>
      </c>
      <c r="B48" s="40"/>
      <c r="C48" s="40"/>
      <c r="D48" s="54"/>
      <c r="E48" s="45"/>
      <c r="F48" s="42">
        <f t="shared" ca="1" si="0"/>
        <v>126</v>
      </c>
      <c r="G48" s="176"/>
      <c r="H48" s="177"/>
      <c r="I48" s="177"/>
      <c r="J48" s="178"/>
      <c r="K48" s="101" t="b">
        <f>IF(G48="Weekend Pass",'Step 3 - Summary'!$K$13,IF(G48="Chaperone Pass",'Step 3 - Summary'!$K$14,IF(G48="Teachers Pass",'Step 3 - Summary'!$K$15,IF(G48="Teachers FULL Pass",'Step 3 - Summary'!$K$16,IF(G48="ABDC Pass +Tshirt",350)))))</f>
        <v>0</v>
      </c>
      <c r="L48" s="50"/>
    </row>
    <row r="49" spans="1:12" ht="15.75" customHeight="1" x14ac:dyDescent="0.35">
      <c r="A49" s="40">
        <v>35</v>
      </c>
      <c r="B49" s="40"/>
      <c r="C49" s="40"/>
      <c r="D49" s="54"/>
      <c r="E49" s="45"/>
      <c r="F49" s="42">
        <f t="shared" ca="1" si="0"/>
        <v>126</v>
      </c>
      <c r="G49" s="176"/>
      <c r="H49" s="177"/>
      <c r="I49" s="177"/>
      <c r="J49" s="178"/>
      <c r="K49" s="101" t="b">
        <f>IF(G49="Weekend Pass",'Step 3 - Summary'!$K$13,IF(G49="Chaperone Pass",'Step 3 - Summary'!$K$14,IF(G49="Teachers Pass",'Step 3 - Summary'!$K$15,IF(G49="Teachers FULL Pass",'Step 3 - Summary'!$K$16,IF(G49="ABDC Pass +Tshirt",350)))))</f>
        <v>0</v>
      </c>
      <c r="L49" s="50"/>
    </row>
    <row r="50" spans="1:12" ht="15.75" customHeight="1" x14ac:dyDescent="0.35">
      <c r="A50" s="40">
        <v>36</v>
      </c>
      <c r="B50" s="40"/>
      <c r="C50" s="40"/>
      <c r="D50" s="51"/>
      <c r="E50" s="55"/>
      <c r="F50" s="42">
        <f t="shared" ca="1" si="0"/>
        <v>126</v>
      </c>
      <c r="G50" s="176"/>
      <c r="H50" s="177"/>
      <c r="I50" s="177"/>
      <c r="J50" s="178"/>
      <c r="K50" s="101" t="b">
        <f>IF(G50="Weekend Pass",'Step 3 - Summary'!$K$13,IF(G50="Chaperone Pass",'Step 3 - Summary'!$K$14,IF(G50="Teachers Pass",'Step 3 - Summary'!$K$15,IF(G50="Teachers FULL Pass",'Step 3 - Summary'!$K$16,IF(G50="ABDC Pass +Tshirt",350)))))</f>
        <v>0</v>
      </c>
      <c r="L50" s="50"/>
    </row>
    <row r="51" spans="1:12" ht="15.75" customHeight="1" x14ac:dyDescent="0.35">
      <c r="A51" s="40">
        <v>37</v>
      </c>
      <c r="B51" s="40"/>
      <c r="C51" s="40"/>
      <c r="D51" s="51"/>
      <c r="E51" s="45"/>
      <c r="F51" s="42">
        <f t="shared" ca="1" si="0"/>
        <v>126</v>
      </c>
      <c r="G51" s="176"/>
      <c r="H51" s="177"/>
      <c r="I51" s="177"/>
      <c r="J51" s="178"/>
      <c r="K51" s="101" t="b">
        <f>IF(G51="Weekend Pass",'Step 3 - Summary'!$K$13,IF(G51="Chaperone Pass",'Step 3 - Summary'!$K$14,IF(G51="Teachers Pass",'Step 3 - Summary'!$K$15,IF(G51="Teachers FULL Pass",'Step 3 - Summary'!$K$16,IF(G51="ABDC Pass +Tshirt",350)))))</f>
        <v>0</v>
      </c>
      <c r="L51" s="50"/>
    </row>
    <row r="52" spans="1:12" ht="15.75" customHeight="1" x14ac:dyDescent="0.35">
      <c r="A52" s="40">
        <v>38</v>
      </c>
      <c r="B52" s="40"/>
      <c r="C52" s="40"/>
      <c r="D52" s="51"/>
      <c r="E52" s="45"/>
      <c r="F52" s="42">
        <f t="shared" ca="1" si="0"/>
        <v>126</v>
      </c>
      <c r="G52" s="176"/>
      <c r="H52" s="177"/>
      <c r="I52" s="177"/>
      <c r="J52" s="178"/>
      <c r="K52" s="101" t="b">
        <f>IF(G52="Weekend Pass",'Step 3 - Summary'!$K$13,IF(G52="Chaperone Pass",'Step 3 - Summary'!$K$14,IF(G52="Teachers Pass",'Step 3 - Summary'!$K$15,IF(G52="Teachers FULL Pass",'Step 3 - Summary'!$K$16,IF(G52="ABDC Pass +Tshirt",350)))))</f>
        <v>0</v>
      </c>
      <c r="L52" s="50"/>
    </row>
    <row r="53" spans="1:12" ht="15.75" customHeight="1" x14ac:dyDescent="0.35">
      <c r="A53" s="40">
        <v>39</v>
      </c>
      <c r="B53" s="40"/>
      <c r="C53" s="40"/>
      <c r="D53" s="51"/>
      <c r="E53" s="45"/>
      <c r="F53" s="42">
        <f t="shared" ca="1" si="0"/>
        <v>126</v>
      </c>
      <c r="G53" s="176"/>
      <c r="H53" s="177"/>
      <c r="I53" s="177"/>
      <c r="J53" s="178"/>
      <c r="K53" s="101" t="b">
        <f>IF(G53="Weekend Pass",'Step 3 - Summary'!$K$13,IF(G53="Chaperone Pass",'Step 3 - Summary'!$K$14,IF(G53="Teachers Pass",'Step 3 - Summary'!$K$15,IF(G53="Teachers FULL Pass",'Step 3 - Summary'!$K$16,IF(G53="ABDC Pass +Tshirt",350)))))</f>
        <v>0</v>
      </c>
      <c r="L53" s="50"/>
    </row>
    <row r="54" spans="1:12" ht="15.75" customHeight="1" x14ac:dyDescent="0.35">
      <c r="A54" s="40">
        <v>40</v>
      </c>
      <c r="B54" s="40"/>
      <c r="C54" s="40"/>
      <c r="D54" s="51"/>
      <c r="E54" s="45"/>
      <c r="F54" s="42">
        <f t="shared" ca="1" si="0"/>
        <v>126</v>
      </c>
      <c r="G54" s="176"/>
      <c r="H54" s="177"/>
      <c r="I54" s="177"/>
      <c r="J54" s="178"/>
      <c r="K54" s="101" t="b">
        <f>IF(G54="Weekend Pass",'Step 3 - Summary'!$K$13,IF(G54="Chaperone Pass",'Step 3 - Summary'!$K$14,IF(G54="Teachers Pass",'Step 3 - Summary'!$K$15,IF(G54="Teachers FULL Pass",'Step 3 - Summary'!$K$16,IF(G54="ABDC Pass +Tshirt",350)))))</f>
        <v>0</v>
      </c>
      <c r="L54" s="50"/>
    </row>
    <row r="55" spans="1:12" ht="15.75" customHeight="1" x14ac:dyDescent="0.35">
      <c r="A55" s="40">
        <v>41</v>
      </c>
      <c r="B55" s="40"/>
      <c r="C55" s="40"/>
      <c r="D55" s="51"/>
      <c r="E55" s="45"/>
      <c r="F55" s="42">
        <f t="shared" ca="1" si="0"/>
        <v>126</v>
      </c>
      <c r="G55" s="176"/>
      <c r="H55" s="177"/>
      <c r="I55" s="177"/>
      <c r="J55" s="178"/>
      <c r="K55" s="101" t="b">
        <f>IF(G55="Weekend Pass",'Step 3 - Summary'!$K$13,IF(G55="Chaperone Pass",'Step 3 - Summary'!$K$14,IF(G55="Teachers Pass",'Step 3 - Summary'!$K$15,IF(G55="Teachers FULL Pass",'Step 3 - Summary'!$K$16,IF(G55="ABDC Pass +Tshirt",350)))))</f>
        <v>0</v>
      </c>
      <c r="L55" s="50"/>
    </row>
    <row r="56" spans="1:12" ht="15.75" customHeight="1" x14ac:dyDescent="0.35">
      <c r="A56" s="40">
        <v>42</v>
      </c>
      <c r="B56" s="40"/>
      <c r="C56" s="40"/>
      <c r="D56" s="51"/>
      <c r="E56" s="56"/>
      <c r="F56" s="42">
        <f t="shared" ca="1" si="0"/>
        <v>126</v>
      </c>
      <c r="G56" s="176"/>
      <c r="H56" s="177"/>
      <c r="I56" s="177"/>
      <c r="J56" s="178"/>
      <c r="K56" s="101" t="b">
        <f>IF(G56="Weekend Pass",'Step 3 - Summary'!$K$13,IF(G56="Chaperone Pass",'Step 3 - Summary'!$K$14,IF(G56="Teachers Pass",'Step 3 - Summary'!$K$15,IF(G56="Teachers FULL Pass",'Step 3 - Summary'!$K$16,IF(G56="ABDC Pass +Tshirt",350)))))</f>
        <v>0</v>
      </c>
      <c r="L56" s="50"/>
    </row>
    <row r="57" spans="1:12" ht="15.75" customHeight="1" x14ac:dyDescent="0.35">
      <c r="A57" s="40">
        <v>43</v>
      </c>
      <c r="B57" s="40"/>
      <c r="C57" s="40"/>
      <c r="D57" s="40"/>
      <c r="E57" s="56"/>
      <c r="F57" s="42">
        <f t="shared" ca="1" si="0"/>
        <v>126</v>
      </c>
      <c r="G57" s="176"/>
      <c r="H57" s="177"/>
      <c r="I57" s="177"/>
      <c r="J57" s="178"/>
      <c r="K57" s="101" t="b">
        <f>IF(G57="Weekend Pass",'Step 3 - Summary'!$K$13,IF(G57="Chaperone Pass",'Step 3 - Summary'!$K$14,IF(G57="Teachers Pass",'Step 3 - Summary'!$K$15,IF(G57="Teachers FULL Pass",'Step 3 - Summary'!$K$16,IF(G57="ABDC Pass +Tshirt",350)))))</f>
        <v>0</v>
      </c>
      <c r="L57" s="39"/>
    </row>
    <row r="58" spans="1:12" ht="15.75" customHeight="1" x14ac:dyDescent="0.35">
      <c r="A58" s="40">
        <v>44</v>
      </c>
      <c r="B58" s="40"/>
      <c r="C58" s="40"/>
      <c r="D58" s="40"/>
      <c r="E58" s="56"/>
      <c r="F58" s="42">
        <f t="shared" ca="1" si="0"/>
        <v>126</v>
      </c>
      <c r="G58" s="176"/>
      <c r="H58" s="177"/>
      <c r="I58" s="177"/>
      <c r="J58" s="178"/>
      <c r="K58" s="101" t="b">
        <f>IF(G58="Weekend Pass",'Step 3 - Summary'!$K$13,IF(G58="Chaperone Pass",'Step 3 - Summary'!$K$14,IF(G58="Teachers Pass",'Step 3 - Summary'!$K$15,IF(G58="Teachers FULL Pass",'Step 3 - Summary'!$K$16,IF(G58="ABDC Pass +Tshirt",350)))))</f>
        <v>0</v>
      </c>
      <c r="L58" s="39"/>
    </row>
    <row r="59" spans="1:12" ht="15.75" customHeight="1" x14ac:dyDescent="0.35">
      <c r="A59" s="40">
        <v>45</v>
      </c>
      <c r="B59" s="40"/>
      <c r="C59" s="40"/>
      <c r="D59" s="40"/>
      <c r="E59" s="56"/>
      <c r="F59" s="42">
        <f t="shared" ca="1" si="0"/>
        <v>126</v>
      </c>
      <c r="G59" s="176"/>
      <c r="H59" s="177"/>
      <c r="I59" s="177"/>
      <c r="J59" s="178"/>
      <c r="K59" s="101" t="b">
        <f>IF(G59="Weekend Pass",'Step 3 - Summary'!$K$13,IF(G59="Chaperone Pass",'Step 3 - Summary'!$K$14,IF(G59="Teachers Pass",'Step 3 - Summary'!$K$15,IF(G59="Teachers FULL Pass",'Step 3 - Summary'!$K$16,IF(G59="ABDC Pass +Tshirt",350)))))</f>
        <v>0</v>
      </c>
      <c r="L59" s="39"/>
    </row>
    <row r="60" spans="1:12" ht="15.75" customHeight="1" x14ac:dyDescent="0.35">
      <c r="A60" s="40">
        <v>46</v>
      </c>
      <c r="B60" s="40"/>
      <c r="C60" s="40"/>
      <c r="D60" s="40"/>
      <c r="E60" s="56"/>
      <c r="F60" s="42">
        <f t="shared" ca="1" si="0"/>
        <v>126</v>
      </c>
      <c r="G60" s="176"/>
      <c r="H60" s="177"/>
      <c r="I60" s="177"/>
      <c r="J60" s="178"/>
      <c r="K60" s="101" t="b">
        <f>IF(G60="Weekend Pass",'Step 3 - Summary'!$K$13,IF(G60="Chaperone Pass",'Step 3 - Summary'!$K$14,IF(G60="Teachers Pass",'Step 3 - Summary'!$K$15,IF(G60="Teachers FULL Pass",'Step 3 - Summary'!$K$16,IF(G60="ABDC Pass +Tshirt",350)))))</f>
        <v>0</v>
      </c>
      <c r="L60" s="39"/>
    </row>
    <row r="61" spans="1:12" ht="15.75" customHeight="1" x14ac:dyDescent="0.35">
      <c r="A61" s="40">
        <v>47</v>
      </c>
      <c r="B61" s="40"/>
      <c r="C61" s="40"/>
      <c r="D61" s="40"/>
      <c r="E61" s="56"/>
      <c r="F61" s="42">
        <f t="shared" ca="1" si="0"/>
        <v>126</v>
      </c>
      <c r="G61" s="176"/>
      <c r="H61" s="177"/>
      <c r="I61" s="177"/>
      <c r="J61" s="178"/>
      <c r="K61" s="101" t="b">
        <f>IF(G61="Weekend Pass",'Step 3 - Summary'!$K$13,IF(G61="Chaperone Pass",'Step 3 - Summary'!$K$14,IF(G61="Teachers Pass",'Step 3 - Summary'!$K$15,IF(G61="Teachers FULL Pass",'Step 3 - Summary'!$K$16,IF(G61="ABDC Pass +Tshirt",350)))))</f>
        <v>0</v>
      </c>
      <c r="L61" s="39"/>
    </row>
    <row r="62" spans="1:12" ht="15.75" customHeight="1" x14ac:dyDescent="0.35">
      <c r="A62" s="40">
        <v>48</v>
      </c>
      <c r="B62" s="40"/>
      <c r="C62" s="40"/>
      <c r="D62" s="40"/>
      <c r="E62" s="56"/>
      <c r="F62" s="42">
        <f t="shared" ca="1" si="0"/>
        <v>126</v>
      </c>
      <c r="G62" s="176"/>
      <c r="H62" s="177"/>
      <c r="I62" s="177"/>
      <c r="J62" s="178"/>
      <c r="K62" s="101" t="b">
        <f>IF(G62="Weekend Pass",'Step 3 - Summary'!$K$13,IF(G62="Chaperone Pass",'Step 3 - Summary'!$K$14,IF(G62="Teachers Pass",'Step 3 - Summary'!$K$15,IF(G62="Teachers FULL Pass",'Step 3 - Summary'!$K$16,IF(G62="ABDC Pass +Tshirt",350)))))</f>
        <v>0</v>
      </c>
      <c r="L62" s="39"/>
    </row>
    <row r="63" spans="1:12" ht="15.75" customHeight="1" x14ac:dyDescent="0.35">
      <c r="A63" s="40">
        <v>49</v>
      </c>
      <c r="B63" s="40"/>
      <c r="C63" s="40"/>
      <c r="D63" s="40"/>
      <c r="E63" s="56"/>
      <c r="F63" s="42">
        <f t="shared" ca="1" si="0"/>
        <v>126</v>
      </c>
      <c r="G63" s="176"/>
      <c r="H63" s="177"/>
      <c r="I63" s="177"/>
      <c r="J63" s="178"/>
      <c r="K63" s="101" t="b">
        <f>IF(G63="Weekend Pass",'Step 3 - Summary'!$K$13,IF(G63="Chaperone Pass",'Step 3 - Summary'!$K$14,IF(G63="Teachers Pass",'Step 3 - Summary'!$K$15,IF(G63="Teachers FULL Pass",'Step 3 - Summary'!$K$16,IF(G63="ABDC Pass +Tshirt",350)))))</f>
        <v>0</v>
      </c>
      <c r="L63" s="39"/>
    </row>
    <row r="64" spans="1:12" ht="15.75" customHeight="1" x14ac:dyDescent="0.35">
      <c r="A64" s="40">
        <v>50</v>
      </c>
      <c r="B64" s="40"/>
      <c r="C64" s="40"/>
      <c r="D64" s="40"/>
      <c r="E64" s="56"/>
      <c r="F64" s="42">
        <f t="shared" ca="1" si="0"/>
        <v>126</v>
      </c>
      <c r="G64" s="176"/>
      <c r="H64" s="177"/>
      <c r="I64" s="177"/>
      <c r="J64" s="178"/>
      <c r="K64" s="101" t="b">
        <f>IF(G64="Weekend Pass",'Step 3 - Summary'!$K$13,IF(G64="Chaperone Pass",'Step 3 - Summary'!$K$14,IF(G64="Teachers Pass",'Step 3 - Summary'!$K$15,IF(G64="Teachers FULL Pass",'Step 3 - Summary'!$K$16,IF(G64="ABDC Pass +Tshirt",350)))))</f>
        <v>0</v>
      </c>
      <c r="L64" s="39"/>
    </row>
    <row r="65" spans="1:12" ht="15.75" customHeight="1" x14ac:dyDescent="0.35">
      <c r="A65" s="40">
        <v>51</v>
      </c>
      <c r="B65" s="40"/>
      <c r="C65" s="40"/>
      <c r="D65" s="40"/>
      <c r="E65" s="56"/>
      <c r="F65" s="42">
        <f t="shared" ca="1" si="0"/>
        <v>126</v>
      </c>
      <c r="G65" s="176"/>
      <c r="H65" s="177"/>
      <c r="I65" s="177"/>
      <c r="J65" s="178"/>
      <c r="K65" s="101" t="b">
        <f>IF(G65="Weekend Pass",'Step 3 - Summary'!$K$13,IF(G65="Chaperone Pass",'Step 3 - Summary'!$K$14,IF(G65="Teachers Pass",'Step 3 - Summary'!$K$15,IF(G65="Teachers FULL Pass",'Step 3 - Summary'!$K$16,IF(G65="ABDC Pass +Tshirt",350)))))</f>
        <v>0</v>
      </c>
      <c r="L65" s="39"/>
    </row>
    <row r="66" spans="1:12" ht="15.75" customHeight="1" x14ac:dyDescent="0.35">
      <c r="A66" s="40">
        <v>52</v>
      </c>
      <c r="B66" s="40"/>
      <c r="C66" s="40"/>
      <c r="D66" s="40"/>
      <c r="E66" s="56"/>
      <c r="F66" s="42">
        <f t="shared" ca="1" si="0"/>
        <v>126</v>
      </c>
      <c r="G66" s="176"/>
      <c r="H66" s="177"/>
      <c r="I66" s="177"/>
      <c r="J66" s="178"/>
      <c r="K66" s="101" t="b">
        <f>IF(G66="Weekend Pass",'Step 3 - Summary'!$K$13,IF(G66="Chaperone Pass",'Step 3 - Summary'!$K$14,IF(G66="Teachers Pass",'Step 3 - Summary'!$K$15,IF(G66="Teachers FULL Pass",'Step 3 - Summary'!$K$16,IF(G66="ABDC Pass +Tshirt",350)))))</f>
        <v>0</v>
      </c>
      <c r="L66" s="39"/>
    </row>
    <row r="67" spans="1:12" ht="15.75" customHeight="1" x14ac:dyDescent="0.35">
      <c r="A67" s="40">
        <v>53</v>
      </c>
      <c r="B67" s="40"/>
      <c r="C67" s="40"/>
      <c r="D67" s="40"/>
      <c r="E67" s="56"/>
      <c r="F67" s="42">
        <f t="shared" ca="1" si="0"/>
        <v>126</v>
      </c>
      <c r="G67" s="176"/>
      <c r="H67" s="177"/>
      <c r="I67" s="177"/>
      <c r="J67" s="178"/>
      <c r="K67" s="101" t="b">
        <f>IF(G67="Weekend Pass",'Step 3 - Summary'!$K$13,IF(G67="Chaperone Pass",'Step 3 - Summary'!$K$14,IF(G67="Teachers Pass",'Step 3 - Summary'!$K$15,IF(G67="Teachers FULL Pass",'Step 3 - Summary'!$K$16,IF(G67="ABDC Pass +Tshirt",350)))))</f>
        <v>0</v>
      </c>
      <c r="L67" s="39"/>
    </row>
    <row r="68" spans="1:12" ht="15.75" customHeight="1" x14ac:dyDescent="0.35">
      <c r="A68" s="40">
        <v>54</v>
      </c>
      <c r="B68" s="40"/>
      <c r="C68" s="40"/>
      <c r="D68" s="40"/>
      <c r="E68" s="56"/>
      <c r="F68" s="42">
        <f t="shared" ca="1" si="0"/>
        <v>126</v>
      </c>
      <c r="G68" s="176"/>
      <c r="H68" s="177"/>
      <c r="I68" s="177"/>
      <c r="J68" s="178"/>
      <c r="K68" s="101" t="b">
        <f>IF(G68="Weekend Pass",'Step 3 - Summary'!$K$13,IF(G68="Chaperone Pass",'Step 3 - Summary'!$K$14,IF(G68="Teachers Pass",'Step 3 - Summary'!$K$15,IF(G68="Teachers FULL Pass",'Step 3 - Summary'!$K$16,IF(G68="ABDC Pass +Tshirt",350)))))</f>
        <v>0</v>
      </c>
      <c r="L68" s="39"/>
    </row>
    <row r="69" spans="1:12" ht="15.75" customHeight="1" x14ac:dyDescent="0.35">
      <c r="A69" s="40">
        <v>55</v>
      </c>
      <c r="B69" s="40"/>
      <c r="C69" s="40"/>
      <c r="D69" s="40"/>
      <c r="E69" s="56"/>
      <c r="F69" s="42">
        <f t="shared" ca="1" si="0"/>
        <v>126</v>
      </c>
      <c r="G69" s="176"/>
      <c r="H69" s="177"/>
      <c r="I69" s="177"/>
      <c r="J69" s="178"/>
      <c r="K69" s="101" t="b">
        <f>IF(G69="Weekend Pass",'Step 3 - Summary'!$K$13,IF(G69="Chaperone Pass",'Step 3 - Summary'!$K$14,IF(G69="Teachers Pass",'Step 3 - Summary'!$K$15,IF(G69="Teachers FULL Pass",'Step 3 - Summary'!$K$16,IF(G69="ABDC Pass +Tshirt",350)))))</f>
        <v>0</v>
      </c>
      <c r="L69" s="39"/>
    </row>
    <row r="70" spans="1:12" ht="15.75" customHeight="1" x14ac:dyDescent="0.35">
      <c r="A70" s="40">
        <v>56</v>
      </c>
      <c r="B70" s="40"/>
      <c r="C70" s="40"/>
      <c r="D70" s="40"/>
      <c r="E70" s="56"/>
      <c r="F70" s="42">
        <f t="shared" ca="1" si="0"/>
        <v>126</v>
      </c>
      <c r="G70" s="176"/>
      <c r="H70" s="177"/>
      <c r="I70" s="177"/>
      <c r="J70" s="178"/>
      <c r="K70" s="101" t="b">
        <f>IF(G70="Weekend Pass",'Step 3 - Summary'!$K$13,IF(G70="Chaperone Pass",'Step 3 - Summary'!$K$14,IF(G70="Teachers Pass",'Step 3 - Summary'!$K$15,IF(G70="Teachers FULL Pass",'Step 3 - Summary'!$K$16,IF(G70="ABDC Pass +Tshirt",350)))))</f>
        <v>0</v>
      </c>
      <c r="L70" s="39"/>
    </row>
    <row r="71" spans="1:12" ht="15.75" customHeight="1" x14ac:dyDescent="0.35">
      <c r="A71" s="40">
        <v>57</v>
      </c>
      <c r="B71" s="40"/>
      <c r="C71" s="40"/>
      <c r="D71" s="40"/>
      <c r="E71" s="56"/>
      <c r="F71" s="42">
        <f t="shared" ca="1" si="0"/>
        <v>126</v>
      </c>
      <c r="G71" s="176"/>
      <c r="H71" s="177"/>
      <c r="I71" s="177"/>
      <c r="J71" s="178"/>
      <c r="K71" s="101" t="b">
        <f>IF(G71="Weekend Pass",'Step 3 - Summary'!$K$13,IF(G71="Chaperone Pass",'Step 3 - Summary'!$K$14,IF(G71="Teachers Pass",'Step 3 - Summary'!$K$15,IF(G71="Teachers FULL Pass",'Step 3 - Summary'!$K$16,IF(G71="ABDC Pass +Tshirt",350)))))</f>
        <v>0</v>
      </c>
      <c r="L71" s="39"/>
    </row>
    <row r="72" spans="1:12" ht="15.75" customHeight="1" x14ac:dyDescent="0.35">
      <c r="A72" s="40">
        <v>58</v>
      </c>
      <c r="B72" s="40"/>
      <c r="C72" s="40"/>
      <c r="D72" s="40"/>
      <c r="E72" s="56"/>
      <c r="F72" s="42">
        <f t="shared" ca="1" si="0"/>
        <v>126</v>
      </c>
      <c r="G72" s="176"/>
      <c r="H72" s="177"/>
      <c r="I72" s="177"/>
      <c r="J72" s="178"/>
      <c r="K72" s="101" t="b">
        <f>IF(G72="Weekend Pass",'Step 3 - Summary'!$K$13,IF(G72="Chaperone Pass",'Step 3 - Summary'!$K$14,IF(G72="Teachers Pass",'Step 3 - Summary'!$K$15,IF(G72="Teachers FULL Pass",'Step 3 - Summary'!$K$16,IF(G72="ABDC Pass +Tshirt",350)))))</f>
        <v>0</v>
      </c>
      <c r="L72" s="39"/>
    </row>
    <row r="73" spans="1:12" ht="15.75" customHeight="1" x14ac:dyDescent="0.35">
      <c r="A73" s="40">
        <v>59</v>
      </c>
      <c r="B73" s="40"/>
      <c r="C73" s="40"/>
      <c r="D73" s="40"/>
      <c r="E73" s="56"/>
      <c r="F73" s="42">
        <f t="shared" ca="1" si="0"/>
        <v>126</v>
      </c>
      <c r="G73" s="176"/>
      <c r="H73" s="177"/>
      <c r="I73" s="177"/>
      <c r="J73" s="178"/>
      <c r="K73" s="101" t="b">
        <f>IF(G73="Weekend Pass",'Step 3 - Summary'!$K$13,IF(G73="Chaperone Pass",'Step 3 - Summary'!$K$14,IF(G73="Teachers Pass",'Step 3 - Summary'!$K$15,IF(G73="Teachers FULL Pass",'Step 3 - Summary'!$K$16,IF(G73="ABDC Pass +Tshirt",350)))))</f>
        <v>0</v>
      </c>
      <c r="L73" s="39"/>
    </row>
    <row r="74" spans="1:12" ht="15.75" customHeight="1" x14ac:dyDescent="0.35">
      <c r="A74" s="40">
        <v>60</v>
      </c>
      <c r="B74" s="40"/>
      <c r="C74" s="40"/>
      <c r="D74" s="40"/>
      <c r="E74" s="56"/>
      <c r="F74" s="42">
        <f t="shared" ca="1" si="0"/>
        <v>126</v>
      </c>
      <c r="G74" s="176"/>
      <c r="H74" s="177"/>
      <c r="I74" s="177"/>
      <c r="J74" s="178"/>
      <c r="K74" s="101" t="b">
        <f>IF(G74="Weekend Pass",'Step 3 - Summary'!$K$13,IF(G74="Chaperone Pass",'Step 3 - Summary'!$K$14,IF(G74="Teachers Pass",'Step 3 - Summary'!$K$15,IF(G74="Teachers FULL Pass",'Step 3 - Summary'!$K$16,IF(G74="ABDC Pass +Tshirt",350)))))</f>
        <v>0</v>
      </c>
      <c r="L74" s="39"/>
    </row>
    <row r="75" spans="1:12" ht="15.75" customHeight="1" x14ac:dyDescent="0.35">
      <c r="A75" s="40">
        <v>61</v>
      </c>
      <c r="B75" s="40"/>
      <c r="C75" s="40"/>
      <c r="D75" s="40"/>
      <c r="E75" s="56"/>
      <c r="F75" s="42">
        <f t="shared" ca="1" si="0"/>
        <v>126</v>
      </c>
      <c r="G75" s="176"/>
      <c r="H75" s="177"/>
      <c r="I75" s="177"/>
      <c r="J75" s="178"/>
      <c r="K75" s="101" t="b">
        <f>IF(G75="Weekend Pass",'Step 3 - Summary'!$K$13,IF(G75="Chaperone Pass",'Step 3 - Summary'!$K$14,IF(G75="Teachers Pass",'Step 3 - Summary'!$K$15,IF(G75="Teachers FULL Pass",'Step 3 - Summary'!$K$16,IF(G75="ABDC Pass +Tshirt",350)))))</f>
        <v>0</v>
      </c>
      <c r="L75" s="39"/>
    </row>
    <row r="76" spans="1:12" ht="15.75" customHeight="1" x14ac:dyDescent="0.35">
      <c r="A76" s="40">
        <v>62</v>
      </c>
      <c r="B76" s="40"/>
      <c r="C76" s="40"/>
      <c r="D76" s="40"/>
      <c r="E76" s="56"/>
      <c r="F76" s="42">
        <f t="shared" ca="1" si="0"/>
        <v>126</v>
      </c>
      <c r="G76" s="176"/>
      <c r="H76" s="177"/>
      <c r="I76" s="177"/>
      <c r="J76" s="178"/>
      <c r="K76" s="101" t="b">
        <f>IF(G76="Weekend Pass",'Step 3 - Summary'!$K$13,IF(G76="Chaperone Pass",'Step 3 - Summary'!$K$14,IF(G76="Teachers Pass",'Step 3 - Summary'!$K$15,IF(G76="Teachers FULL Pass",'Step 3 - Summary'!$K$16,IF(G76="ABDC Pass +Tshirt",350)))))</f>
        <v>0</v>
      </c>
      <c r="L76" s="39"/>
    </row>
    <row r="77" spans="1:12" ht="15.75" customHeight="1" x14ac:dyDescent="0.35">
      <c r="A77" s="40">
        <v>63</v>
      </c>
      <c r="B77" s="40"/>
      <c r="C77" s="40"/>
      <c r="D77" s="40"/>
      <c r="E77" s="56"/>
      <c r="F77" s="42">
        <f t="shared" ca="1" si="0"/>
        <v>126</v>
      </c>
      <c r="G77" s="176"/>
      <c r="H77" s="177"/>
      <c r="I77" s="177"/>
      <c r="J77" s="178"/>
      <c r="K77" s="101" t="b">
        <f>IF(G77="Weekend Pass",'Step 3 - Summary'!$K$13,IF(G77="Chaperone Pass",'Step 3 - Summary'!$K$14,IF(G77="Teachers Pass",'Step 3 - Summary'!$K$15,IF(G77="Teachers FULL Pass",'Step 3 - Summary'!$K$16,IF(G77="ABDC Pass +Tshirt",350)))))</f>
        <v>0</v>
      </c>
      <c r="L77" s="39"/>
    </row>
    <row r="78" spans="1:12" ht="15.75" customHeight="1" x14ac:dyDescent="0.35">
      <c r="A78" s="40">
        <v>64</v>
      </c>
      <c r="B78" s="40"/>
      <c r="C78" s="40"/>
      <c r="D78" s="40"/>
      <c r="E78" s="56"/>
      <c r="F78" s="42">
        <f t="shared" ca="1" si="0"/>
        <v>126</v>
      </c>
      <c r="G78" s="176"/>
      <c r="H78" s="177"/>
      <c r="I78" s="177"/>
      <c r="J78" s="178"/>
      <c r="K78" s="101" t="b">
        <f>IF(G78="Weekend Pass",'Step 3 - Summary'!$K$13,IF(G78="Chaperone Pass",'Step 3 - Summary'!$K$14,IF(G78="Teachers Pass",'Step 3 - Summary'!$K$15,IF(G78="Teachers FULL Pass",'Step 3 - Summary'!$K$16,IF(G78="ABDC Pass +Tshirt",350)))))</f>
        <v>0</v>
      </c>
      <c r="L78" s="39"/>
    </row>
    <row r="79" spans="1:12" ht="15.75" customHeight="1" x14ac:dyDescent="0.35">
      <c r="A79" s="40">
        <v>65</v>
      </c>
      <c r="B79" s="40"/>
      <c r="C79" s="40"/>
      <c r="D79" s="40"/>
      <c r="E79" s="56"/>
      <c r="F79" s="42">
        <f t="shared" ca="1" si="0"/>
        <v>126</v>
      </c>
      <c r="G79" s="176"/>
      <c r="H79" s="177"/>
      <c r="I79" s="177"/>
      <c r="J79" s="178"/>
      <c r="K79" s="101" t="b">
        <f>IF(G79="Weekend Pass",'Step 3 - Summary'!$K$13,IF(G79="Chaperone Pass",'Step 3 - Summary'!$K$14,IF(G79="Teachers Pass",'Step 3 - Summary'!$K$15,IF(G79="Teachers FULL Pass",'Step 3 - Summary'!$K$16,IF(G79="ABDC Pass +Tshirt",350)))))</f>
        <v>0</v>
      </c>
      <c r="L79" s="39"/>
    </row>
    <row r="80" spans="1:12" ht="15.75" customHeight="1" x14ac:dyDescent="0.35">
      <c r="A80" s="40">
        <v>66</v>
      </c>
      <c r="B80" s="40"/>
      <c r="C80" s="40"/>
      <c r="D80" s="40"/>
      <c r="E80" s="56"/>
      <c r="F80" s="42">
        <f t="shared" ca="1" si="0"/>
        <v>126</v>
      </c>
      <c r="G80" s="176"/>
      <c r="H80" s="177"/>
      <c r="I80" s="177"/>
      <c r="J80" s="178"/>
      <c r="K80" s="101" t="b">
        <f>IF(G80="Weekend Pass",'Step 3 - Summary'!$K$13,IF(G80="Chaperone Pass",'Step 3 - Summary'!$K$14,IF(G80="Teachers Pass",'Step 3 - Summary'!$K$15,IF(G80="Teachers FULL Pass",'Step 3 - Summary'!$K$16,IF(G80="ABDC Pass +Tshirt",350)))))</f>
        <v>0</v>
      </c>
      <c r="L80" s="39"/>
    </row>
    <row r="81" spans="1:12" ht="15.75" customHeight="1" x14ac:dyDescent="0.35">
      <c r="A81" s="40">
        <v>67</v>
      </c>
      <c r="B81" s="40"/>
      <c r="C81" s="40"/>
      <c r="D81" s="40"/>
      <c r="E81" s="56"/>
      <c r="F81" s="42">
        <f t="shared" ca="1" si="0"/>
        <v>126</v>
      </c>
      <c r="G81" s="176"/>
      <c r="H81" s="177"/>
      <c r="I81" s="177"/>
      <c r="J81" s="178"/>
      <c r="K81" s="101" t="b">
        <f>IF(G81="Weekend Pass",'Step 3 - Summary'!$K$13,IF(G81="Chaperone Pass",'Step 3 - Summary'!$K$14,IF(G81="Teachers Pass",'Step 3 - Summary'!$K$15,IF(G81="Teachers FULL Pass",'Step 3 - Summary'!$K$16,IF(G81="ABDC Pass +Tshirt",350)))))</f>
        <v>0</v>
      </c>
      <c r="L81" s="39"/>
    </row>
    <row r="82" spans="1:12" ht="15.75" customHeight="1" x14ac:dyDescent="0.35">
      <c r="A82" s="40">
        <v>68</v>
      </c>
      <c r="B82" s="40"/>
      <c r="C82" s="40"/>
      <c r="D82" s="40"/>
      <c r="E82" s="56"/>
      <c r="F82" s="42">
        <f t="shared" ca="1" si="0"/>
        <v>126</v>
      </c>
      <c r="G82" s="176"/>
      <c r="H82" s="177"/>
      <c r="I82" s="177"/>
      <c r="J82" s="178"/>
      <c r="K82" s="101" t="b">
        <f>IF(G82="Weekend Pass",'Step 3 - Summary'!$K$13,IF(G82="Chaperone Pass",'Step 3 - Summary'!$K$14,IF(G82="Teachers Pass",'Step 3 - Summary'!$K$15,IF(G82="Teachers FULL Pass",'Step 3 - Summary'!$K$16,IF(G82="ABDC Pass +Tshirt",350)))))</f>
        <v>0</v>
      </c>
      <c r="L82" s="39"/>
    </row>
    <row r="83" spans="1:12" ht="15.75" customHeight="1" x14ac:dyDescent="0.35">
      <c r="A83" s="40">
        <v>69</v>
      </c>
      <c r="B83" s="40"/>
      <c r="C83" s="40"/>
      <c r="D83" s="40"/>
      <c r="E83" s="56"/>
      <c r="F83" s="42">
        <f t="shared" ca="1" si="0"/>
        <v>126</v>
      </c>
      <c r="G83" s="176"/>
      <c r="H83" s="177"/>
      <c r="I83" s="177"/>
      <c r="J83" s="178"/>
      <c r="K83" s="101" t="b">
        <f>IF(G83="Weekend Pass",'Step 3 - Summary'!$K$13,IF(G83="Chaperone Pass",'Step 3 - Summary'!$K$14,IF(G83="Teachers Pass",'Step 3 - Summary'!$K$15,IF(G83="Teachers FULL Pass",'Step 3 - Summary'!$K$16,IF(G83="ABDC Pass +Tshirt",350)))))</f>
        <v>0</v>
      </c>
      <c r="L83" s="39"/>
    </row>
    <row r="84" spans="1:12" ht="15.75" customHeight="1" x14ac:dyDescent="0.35">
      <c r="A84" s="40">
        <v>70</v>
      </c>
      <c r="B84" s="40"/>
      <c r="C84" s="40"/>
      <c r="D84" s="40"/>
      <c r="E84" s="56"/>
      <c r="F84" s="42">
        <f t="shared" ca="1" si="0"/>
        <v>126</v>
      </c>
      <c r="G84" s="176"/>
      <c r="H84" s="177"/>
      <c r="I84" s="177"/>
      <c r="J84" s="178"/>
      <c r="K84" s="101" t="b">
        <f>IF(G84="Weekend Pass",'Step 3 - Summary'!$K$13,IF(G84="Chaperone Pass",'Step 3 - Summary'!$K$14,IF(G84="Teachers Pass",'Step 3 - Summary'!$K$15,IF(G84="Teachers FULL Pass",'Step 3 - Summary'!$K$16,IF(G84="ABDC Pass +Tshirt",350)))))</f>
        <v>0</v>
      </c>
      <c r="L84" s="39"/>
    </row>
    <row r="85" spans="1:12" ht="15.75" customHeight="1" x14ac:dyDescent="0.35">
      <c r="A85" s="40">
        <v>71</v>
      </c>
      <c r="B85" s="40"/>
      <c r="C85" s="40"/>
      <c r="D85" s="40"/>
      <c r="E85" s="56"/>
      <c r="F85" s="42">
        <f t="shared" ca="1" si="0"/>
        <v>126</v>
      </c>
      <c r="G85" s="176"/>
      <c r="H85" s="177"/>
      <c r="I85" s="177"/>
      <c r="J85" s="178"/>
      <c r="K85" s="101" t="b">
        <f>IF(G85="Weekend Pass",'Step 3 - Summary'!$K$13,IF(G85="Chaperone Pass",'Step 3 - Summary'!$K$14,IF(G85="Teachers Pass",'Step 3 - Summary'!$K$15,IF(G85="Teachers FULL Pass",'Step 3 - Summary'!$K$16,IF(G85="ABDC Pass +Tshirt",350)))))</f>
        <v>0</v>
      </c>
      <c r="L85" s="39"/>
    </row>
    <row r="86" spans="1:12" ht="15.75" customHeight="1" x14ac:dyDescent="0.35">
      <c r="A86" s="40">
        <v>72</v>
      </c>
      <c r="B86" s="40"/>
      <c r="C86" s="40"/>
      <c r="D86" s="40"/>
      <c r="E86" s="56"/>
      <c r="F86" s="42">
        <f t="shared" ca="1" si="0"/>
        <v>126</v>
      </c>
      <c r="G86" s="176"/>
      <c r="H86" s="177"/>
      <c r="I86" s="177"/>
      <c r="J86" s="178"/>
      <c r="K86" s="101" t="b">
        <f>IF(G86="Weekend Pass",'Step 3 - Summary'!$K$13,IF(G86="Chaperone Pass",'Step 3 - Summary'!$K$14,IF(G86="Teachers Pass",'Step 3 - Summary'!$K$15,IF(G86="Teachers FULL Pass",'Step 3 - Summary'!$K$16,IF(G86="ABDC Pass +Tshirt",350)))))</f>
        <v>0</v>
      </c>
      <c r="L86" s="39"/>
    </row>
    <row r="87" spans="1:12" ht="15.75" customHeight="1" x14ac:dyDescent="0.35">
      <c r="A87" s="40">
        <v>73</v>
      </c>
      <c r="B87" s="40"/>
      <c r="C87" s="40"/>
      <c r="D87" s="40"/>
      <c r="E87" s="56"/>
      <c r="F87" s="42">
        <f t="shared" ca="1" si="0"/>
        <v>126</v>
      </c>
      <c r="G87" s="176"/>
      <c r="H87" s="177"/>
      <c r="I87" s="177"/>
      <c r="J87" s="178"/>
      <c r="K87" s="101" t="b">
        <f>IF(G87="Weekend Pass",'Step 3 - Summary'!$K$13,IF(G87="Chaperone Pass",'Step 3 - Summary'!$K$14,IF(G87="Teachers Pass",'Step 3 - Summary'!$K$15,IF(G87="Teachers FULL Pass",'Step 3 - Summary'!$K$16,IF(G87="ABDC Pass +Tshirt",350)))))</f>
        <v>0</v>
      </c>
      <c r="L87" s="39"/>
    </row>
    <row r="88" spans="1:12" ht="15.75" customHeight="1" x14ac:dyDescent="0.35">
      <c r="A88" s="40">
        <v>74</v>
      </c>
      <c r="B88" s="40"/>
      <c r="C88" s="40"/>
      <c r="D88" s="40"/>
      <c r="E88" s="56"/>
      <c r="F88" s="42">
        <f t="shared" ca="1" si="0"/>
        <v>126</v>
      </c>
      <c r="G88" s="176"/>
      <c r="H88" s="177"/>
      <c r="I88" s="177"/>
      <c r="J88" s="178"/>
      <c r="K88" s="101" t="b">
        <f>IF(G88="Weekend Pass",'Step 3 - Summary'!$K$13,IF(G88="Chaperone Pass",'Step 3 - Summary'!$K$14,IF(G88="Teachers Pass",'Step 3 - Summary'!$K$15,IF(G88="Teachers FULL Pass",'Step 3 - Summary'!$K$16,IF(G88="ABDC Pass +Tshirt",350)))))</f>
        <v>0</v>
      </c>
      <c r="L88" s="39"/>
    </row>
    <row r="89" spans="1:12" ht="15.75" customHeight="1" x14ac:dyDescent="0.35">
      <c r="A89" s="40">
        <v>75</v>
      </c>
      <c r="B89" s="40"/>
      <c r="C89" s="40"/>
      <c r="D89" s="40"/>
      <c r="E89" s="56"/>
      <c r="F89" s="42">
        <f t="shared" ca="1" si="0"/>
        <v>126</v>
      </c>
      <c r="G89" s="176"/>
      <c r="H89" s="177"/>
      <c r="I89" s="177"/>
      <c r="J89" s="178"/>
      <c r="K89" s="101" t="b">
        <f>IF(G89="Weekend Pass",'Step 3 - Summary'!$K$13,IF(G89="Chaperone Pass",'Step 3 - Summary'!$K$14,IF(G89="Teachers Pass",'Step 3 - Summary'!$K$15,IF(G89="Teachers FULL Pass",'Step 3 - Summary'!$K$16,IF(G89="ABDC Pass +Tshirt",350)))))</f>
        <v>0</v>
      </c>
      <c r="L89" s="39"/>
    </row>
    <row r="90" spans="1:12" ht="15.75" customHeight="1" x14ac:dyDescent="0.35">
      <c r="A90" s="40">
        <v>76</v>
      </c>
      <c r="B90" s="40"/>
      <c r="C90" s="40"/>
      <c r="D90" s="40"/>
      <c r="E90" s="56"/>
      <c r="F90" s="42">
        <f t="shared" ca="1" si="0"/>
        <v>126</v>
      </c>
      <c r="G90" s="176"/>
      <c r="H90" s="177"/>
      <c r="I90" s="177"/>
      <c r="J90" s="178"/>
      <c r="K90" s="101" t="b">
        <f>IF(G90="Weekend Pass",'Step 3 - Summary'!$K$13,IF(G90="Chaperone Pass",'Step 3 - Summary'!$K$14,IF(G90="Teachers Pass",'Step 3 - Summary'!$K$15,IF(G90="Teachers FULL Pass",'Step 3 - Summary'!$K$16,IF(G90="ABDC Pass +Tshirt",350)))))</f>
        <v>0</v>
      </c>
      <c r="L90" s="39"/>
    </row>
    <row r="91" spans="1:12" ht="15.75" customHeight="1" x14ac:dyDescent="0.35">
      <c r="A91" s="40">
        <v>77</v>
      </c>
      <c r="B91" s="40"/>
      <c r="C91" s="40"/>
      <c r="D91" s="40"/>
      <c r="E91" s="56"/>
      <c r="F91" s="42">
        <f t="shared" ca="1" si="0"/>
        <v>126</v>
      </c>
      <c r="G91" s="176"/>
      <c r="H91" s="177"/>
      <c r="I91" s="177"/>
      <c r="J91" s="178"/>
      <c r="K91" s="101" t="b">
        <f>IF(G91="Weekend Pass",'Step 3 - Summary'!$K$13,IF(G91="Chaperone Pass",'Step 3 - Summary'!$K$14,IF(G91="Teachers Pass",'Step 3 - Summary'!$K$15,IF(G91="Teachers FULL Pass",'Step 3 - Summary'!$K$16,IF(G91="ABDC Pass +Tshirt",350)))))</f>
        <v>0</v>
      </c>
      <c r="L91" s="39"/>
    </row>
    <row r="92" spans="1:12" ht="15.75" customHeight="1" x14ac:dyDescent="0.35">
      <c r="A92" s="40">
        <v>78</v>
      </c>
      <c r="B92" s="40"/>
      <c r="C92" s="40"/>
      <c r="D92" s="40"/>
      <c r="E92" s="56"/>
      <c r="F92" s="42">
        <f t="shared" ca="1" si="0"/>
        <v>126</v>
      </c>
      <c r="G92" s="176"/>
      <c r="H92" s="177"/>
      <c r="I92" s="177"/>
      <c r="J92" s="178"/>
      <c r="K92" s="101" t="b">
        <f>IF(G92="Weekend Pass",'Step 3 - Summary'!$K$13,IF(G92="Chaperone Pass",'Step 3 - Summary'!$K$14,IF(G92="Teachers Pass",'Step 3 - Summary'!$K$15,IF(G92="Teachers FULL Pass",'Step 3 - Summary'!$K$16,IF(G92="ABDC Pass +Tshirt",350)))))</f>
        <v>0</v>
      </c>
      <c r="L92" s="39"/>
    </row>
    <row r="93" spans="1:12" ht="15.75" customHeight="1" x14ac:dyDescent="0.35">
      <c r="A93" s="40">
        <v>79</v>
      </c>
      <c r="B93" s="40"/>
      <c r="C93" s="40"/>
      <c r="D93" s="40"/>
      <c r="E93" s="56"/>
      <c r="F93" s="42">
        <f t="shared" ca="1" si="0"/>
        <v>126</v>
      </c>
      <c r="G93" s="176"/>
      <c r="H93" s="177"/>
      <c r="I93" s="177"/>
      <c r="J93" s="178"/>
      <c r="K93" s="101" t="b">
        <f>IF(G93="Weekend Pass",'Step 3 - Summary'!$K$13,IF(G93="Chaperone Pass",'Step 3 - Summary'!$K$14,IF(G93="Teachers Pass",'Step 3 - Summary'!$K$15,IF(G93="Teachers FULL Pass",'Step 3 - Summary'!$K$16,IF(G93="ABDC Pass +Tshirt",350)))))</f>
        <v>0</v>
      </c>
      <c r="L93" s="39"/>
    </row>
    <row r="94" spans="1:12" ht="15.75" customHeight="1" x14ac:dyDescent="0.35">
      <c r="A94" s="40">
        <v>80</v>
      </c>
      <c r="B94" s="40"/>
      <c r="C94" s="40"/>
      <c r="D94" s="40"/>
      <c r="E94" s="56"/>
      <c r="F94" s="42">
        <f t="shared" ca="1" si="0"/>
        <v>126</v>
      </c>
      <c r="G94" s="176"/>
      <c r="H94" s="177"/>
      <c r="I94" s="177"/>
      <c r="J94" s="178"/>
      <c r="K94" s="101" t="b">
        <f>IF(G94="Weekend Pass",'Step 3 - Summary'!$K$13,IF(G94="Chaperone Pass",'Step 3 - Summary'!$K$14,IF(G94="Teachers Pass",'Step 3 - Summary'!$K$15,IF(G94="Teachers FULL Pass",'Step 3 - Summary'!$K$16,IF(G94="ABDC Pass +Tshirt",350)))))</f>
        <v>0</v>
      </c>
      <c r="L94" s="39"/>
    </row>
    <row r="95" spans="1:12" ht="15.75" customHeight="1" x14ac:dyDescent="0.35">
      <c r="A95" s="40">
        <v>81</v>
      </c>
      <c r="B95" s="40"/>
      <c r="C95" s="40"/>
      <c r="D95" s="40"/>
      <c r="E95" s="56"/>
      <c r="F95" s="42">
        <f t="shared" ca="1" si="0"/>
        <v>126</v>
      </c>
      <c r="G95" s="176"/>
      <c r="H95" s="177"/>
      <c r="I95" s="177"/>
      <c r="J95" s="178"/>
      <c r="K95" s="101" t="b">
        <f>IF(G95="Weekend Pass",'Step 3 - Summary'!$K$13,IF(G95="Chaperone Pass",'Step 3 - Summary'!$K$14,IF(G95="Teachers Pass",'Step 3 - Summary'!$K$15,IF(G95="Teachers FULL Pass",'Step 3 - Summary'!$K$16,IF(G95="ABDC Pass +Tshirt",350)))))</f>
        <v>0</v>
      </c>
      <c r="L95" s="39"/>
    </row>
    <row r="96" spans="1:12" ht="15.75" customHeight="1" x14ac:dyDescent="0.35">
      <c r="A96" s="40">
        <v>82</v>
      </c>
      <c r="B96" s="40"/>
      <c r="C96" s="40"/>
      <c r="D96" s="40"/>
      <c r="E96" s="56"/>
      <c r="F96" s="42">
        <f t="shared" ca="1" si="0"/>
        <v>126</v>
      </c>
      <c r="G96" s="176"/>
      <c r="H96" s="177"/>
      <c r="I96" s="177"/>
      <c r="J96" s="178"/>
      <c r="K96" s="101" t="b">
        <f>IF(G96="Weekend Pass",'Step 3 - Summary'!$K$13,IF(G96="Chaperone Pass",'Step 3 - Summary'!$K$14,IF(G96="Teachers Pass",'Step 3 - Summary'!$K$15,IF(G96="Teachers FULL Pass",'Step 3 - Summary'!$K$16,IF(G96="ABDC Pass +Tshirt",350)))))</f>
        <v>0</v>
      </c>
      <c r="L96" s="39"/>
    </row>
    <row r="97" spans="1:12" ht="15.75" customHeight="1" x14ac:dyDescent="0.35">
      <c r="A97" s="40">
        <v>83</v>
      </c>
      <c r="B97" s="40"/>
      <c r="C97" s="40"/>
      <c r="D97" s="40"/>
      <c r="E97" s="56"/>
      <c r="F97" s="42">
        <f t="shared" ca="1" si="0"/>
        <v>126</v>
      </c>
      <c r="G97" s="176"/>
      <c r="H97" s="177"/>
      <c r="I97" s="177"/>
      <c r="J97" s="178"/>
      <c r="K97" s="101" t="b">
        <f>IF(G97="Weekend Pass",'Step 3 - Summary'!$K$13,IF(G97="Chaperone Pass",'Step 3 - Summary'!$K$14,IF(G97="Teachers Pass",'Step 3 - Summary'!$K$15,IF(G97="Teachers FULL Pass",'Step 3 - Summary'!$K$16,IF(G97="ABDC Pass +Tshirt",350)))))</f>
        <v>0</v>
      </c>
      <c r="L97" s="39"/>
    </row>
    <row r="98" spans="1:12" ht="15.75" customHeight="1" x14ac:dyDescent="0.35">
      <c r="A98" s="40">
        <v>84</v>
      </c>
      <c r="B98" s="40"/>
      <c r="C98" s="40"/>
      <c r="D98" s="40"/>
      <c r="E98" s="56"/>
      <c r="F98" s="42">
        <f t="shared" ca="1" si="0"/>
        <v>126</v>
      </c>
      <c r="G98" s="176"/>
      <c r="H98" s="177"/>
      <c r="I98" s="177"/>
      <c r="J98" s="178"/>
      <c r="K98" s="101" t="b">
        <f>IF(G98="Weekend Pass",'Step 3 - Summary'!$K$13,IF(G98="Chaperone Pass",'Step 3 - Summary'!$K$14,IF(G98="Teachers Pass",'Step 3 - Summary'!$K$15,IF(G98="Teachers FULL Pass",'Step 3 - Summary'!$K$16,IF(G98="ABDC Pass +Tshirt",350)))))</f>
        <v>0</v>
      </c>
      <c r="L98" s="39"/>
    </row>
    <row r="99" spans="1:12" ht="15.75" customHeight="1" x14ac:dyDescent="0.35">
      <c r="A99" s="40">
        <v>85</v>
      </c>
      <c r="B99" s="40"/>
      <c r="C99" s="40"/>
      <c r="D99" s="40"/>
      <c r="E99" s="56"/>
      <c r="F99" s="42">
        <f t="shared" ca="1" si="0"/>
        <v>126</v>
      </c>
      <c r="G99" s="176"/>
      <c r="H99" s="177"/>
      <c r="I99" s="177"/>
      <c r="J99" s="178"/>
      <c r="K99" s="101" t="b">
        <f>IF(G99="Weekend Pass",'Step 3 - Summary'!$K$13,IF(G99="Chaperone Pass",'Step 3 - Summary'!$K$14,IF(G99="Teachers Pass",'Step 3 - Summary'!$K$15,IF(G99="Teachers FULL Pass",'Step 3 - Summary'!$K$16,IF(G99="ABDC Pass +Tshirt",350)))))</f>
        <v>0</v>
      </c>
      <c r="L99" s="39"/>
    </row>
    <row r="100" spans="1:12" ht="15.75" customHeight="1" x14ac:dyDescent="0.35">
      <c r="A100" s="40">
        <v>86</v>
      </c>
      <c r="B100" s="40"/>
      <c r="C100" s="40"/>
      <c r="D100" s="40"/>
      <c r="E100" s="56"/>
      <c r="F100" s="42">
        <f t="shared" ca="1" si="0"/>
        <v>126</v>
      </c>
      <c r="G100" s="176"/>
      <c r="H100" s="177"/>
      <c r="I100" s="177"/>
      <c r="J100" s="178"/>
      <c r="K100" s="101" t="b">
        <f>IF(G100="Weekend Pass",'Step 3 - Summary'!$K$13,IF(G100="Chaperone Pass",'Step 3 - Summary'!$K$14,IF(G100="Teachers Pass",'Step 3 - Summary'!$K$15,IF(G100="Teachers FULL Pass",'Step 3 - Summary'!$K$16,IF(G100="ABDC Pass +Tshirt",350)))))</f>
        <v>0</v>
      </c>
      <c r="L100" s="39"/>
    </row>
    <row r="101" spans="1:12" ht="15.75" customHeight="1" x14ac:dyDescent="0.35">
      <c r="A101" s="40">
        <v>87</v>
      </c>
      <c r="B101" s="40"/>
      <c r="C101" s="40"/>
      <c r="D101" s="40"/>
      <c r="E101" s="56"/>
      <c r="F101" s="42">
        <f t="shared" ca="1" si="0"/>
        <v>126</v>
      </c>
      <c r="G101" s="176"/>
      <c r="H101" s="177"/>
      <c r="I101" s="177"/>
      <c r="J101" s="178"/>
      <c r="K101" s="101" t="b">
        <f>IF(G101="Weekend Pass",'Step 3 - Summary'!$K$13,IF(G101="Chaperone Pass",'Step 3 - Summary'!$K$14,IF(G101="Teachers Pass",'Step 3 - Summary'!$K$15,IF(G101="Teachers FULL Pass",'Step 3 - Summary'!$K$16,IF(G101="ABDC Pass +Tshirt",350)))))</f>
        <v>0</v>
      </c>
      <c r="L101" s="39"/>
    </row>
    <row r="102" spans="1:12" ht="15.75" customHeight="1" x14ac:dyDescent="0.35">
      <c r="A102" s="40">
        <v>88</v>
      </c>
      <c r="B102" s="40"/>
      <c r="C102" s="40"/>
      <c r="D102" s="40"/>
      <c r="E102" s="56"/>
      <c r="F102" s="42">
        <f t="shared" ca="1" si="0"/>
        <v>126</v>
      </c>
      <c r="G102" s="176"/>
      <c r="H102" s="177"/>
      <c r="I102" s="177"/>
      <c r="J102" s="178"/>
      <c r="K102" s="101" t="b">
        <f>IF(G102="Weekend Pass",'Step 3 - Summary'!$K$13,IF(G102="Chaperone Pass",'Step 3 - Summary'!$K$14,IF(G102="Teachers Pass",'Step 3 - Summary'!$K$15,IF(G102="Teachers FULL Pass",'Step 3 - Summary'!$K$16,IF(G102="ABDC Pass +Tshirt",350)))))</f>
        <v>0</v>
      </c>
      <c r="L102" s="39"/>
    </row>
    <row r="103" spans="1:12" ht="15.75" customHeight="1" x14ac:dyDescent="0.35">
      <c r="A103" s="40">
        <v>89</v>
      </c>
      <c r="B103" s="40"/>
      <c r="C103" s="40"/>
      <c r="D103" s="40"/>
      <c r="E103" s="56"/>
      <c r="F103" s="42">
        <f t="shared" ca="1" si="0"/>
        <v>126</v>
      </c>
      <c r="G103" s="176"/>
      <c r="H103" s="177"/>
      <c r="I103" s="177"/>
      <c r="J103" s="178"/>
      <c r="K103" s="101" t="b">
        <f>IF(G103="Weekend Pass",'Step 3 - Summary'!$K$13,IF(G103="Chaperone Pass",'Step 3 - Summary'!$K$14,IF(G103="Teachers Pass",'Step 3 - Summary'!$K$15,IF(G103="Teachers FULL Pass",'Step 3 - Summary'!$K$16,IF(G103="ABDC Pass +Tshirt",350)))))</f>
        <v>0</v>
      </c>
      <c r="L103" s="39"/>
    </row>
    <row r="104" spans="1:12" ht="15.75" customHeight="1" x14ac:dyDescent="0.35">
      <c r="A104" s="40">
        <v>90</v>
      </c>
      <c r="B104" s="40"/>
      <c r="C104" s="40"/>
      <c r="D104" s="40"/>
      <c r="E104" s="56"/>
      <c r="F104" s="42">
        <f t="shared" ca="1" si="0"/>
        <v>126</v>
      </c>
      <c r="G104" s="176"/>
      <c r="H104" s="177"/>
      <c r="I104" s="177"/>
      <c r="J104" s="178"/>
      <c r="K104" s="101" t="b">
        <f>IF(G104="Weekend Pass",'Step 3 - Summary'!$K$13,IF(G104="Chaperone Pass",'Step 3 - Summary'!$K$14,IF(G104="Teachers Pass",'Step 3 - Summary'!$K$15,IF(G104="Teachers FULL Pass",'Step 3 - Summary'!$K$16,IF(G104="ABDC Pass +Tshirt",350)))))</f>
        <v>0</v>
      </c>
      <c r="L104" s="39"/>
    </row>
    <row r="105" spans="1:12" ht="15.75" customHeight="1" x14ac:dyDescent="0.35">
      <c r="A105" s="40">
        <v>91</v>
      </c>
      <c r="B105" s="40"/>
      <c r="C105" s="40"/>
      <c r="D105" s="40"/>
      <c r="E105" s="56"/>
      <c r="F105" s="42">
        <f t="shared" ca="1" si="0"/>
        <v>126</v>
      </c>
      <c r="G105" s="176"/>
      <c r="H105" s="177"/>
      <c r="I105" s="177"/>
      <c r="J105" s="178"/>
      <c r="K105" s="101" t="b">
        <f>IF(G105="Weekend Pass",'Step 3 - Summary'!$K$13,IF(G105="Chaperone Pass",'Step 3 - Summary'!$K$14,IF(G105="Teachers Pass",'Step 3 - Summary'!$K$15,IF(G105="Teachers FULL Pass",'Step 3 - Summary'!$K$16,IF(G105="ABDC Pass +Tshirt",350)))))</f>
        <v>0</v>
      </c>
      <c r="L105" s="39"/>
    </row>
    <row r="106" spans="1:12" ht="15.75" customHeight="1" x14ac:dyDescent="0.35">
      <c r="A106" s="40">
        <v>92</v>
      </c>
      <c r="B106" s="40"/>
      <c r="C106" s="40"/>
      <c r="D106" s="40"/>
      <c r="E106" s="56"/>
      <c r="F106" s="42">
        <f t="shared" ca="1" si="0"/>
        <v>126</v>
      </c>
      <c r="G106" s="176"/>
      <c r="H106" s="177"/>
      <c r="I106" s="177"/>
      <c r="J106" s="178"/>
      <c r="K106" s="101" t="b">
        <f>IF(G106="Weekend Pass",'Step 3 - Summary'!$K$13,IF(G106="Chaperone Pass",'Step 3 - Summary'!$K$14,IF(G106="Teachers Pass",'Step 3 - Summary'!$K$15,IF(G106="Teachers FULL Pass",'Step 3 - Summary'!$K$16,IF(G106="ABDC Pass +Tshirt",350)))))</f>
        <v>0</v>
      </c>
      <c r="L106" s="39"/>
    </row>
    <row r="107" spans="1:12" ht="15.75" customHeight="1" x14ac:dyDescent="0.35">
      <c r="A107" s="40">
        <v>93</v>
      </c>
      <c r="B107" s="40"/>
      <c r="C107" s="40"/>
      <c r="D107" s="40"/>
      <c r="E107" s="56"/>
      <c r="F107" s="42">
        <f t="shared" ca="1" si="0"/>
        <v>126</v>
      </c>
      <c r="G107" s="176"/>
      <c r="H107" s="177"/>
      <c r="I107" s="177"/>
      <c r="J107" s="178"/>
      <c r="K107" s="101" t="b">
        <f>IF(G107="Weekend Pass",'Step 3 - Summary'!$K$13,IF(G107="Chaperone Pass",'Step 3 - Summary'!$K$14,IF(G107="Teachers Pass",'Step 3 - Summary'!$K$15,IF(G107="Teachers FULL Pass",'Step 3 - Summary'!$K$16,IF(G107="ABDC Pass +Tshirt",350)))))</f>
        <v>0</v>
      </c>
      <c r="L107" s="39"/>
    </row>
    <row r="108" spans="1:12" ht="15.75" customHeight="1" x14ac:dyDescent="0.35">
      <c r="A108" s="40">
        <v>94</v>
      </c>
      <c r="B108" s="40"/>
      <c r="C108" s="40"/>
      <c r="D108" s="40"/>
      <c r="E108" s="56"/>
      <c r="F108" s="42">
        <f t="shared" ca="1" si="0"/>
        <v>126</v>
      </c>
      <c r="G108" s="176"/>
      <c r="H108" s="177"/>
      <c r="I108" s="177"/>
      <c r="J108" s="178"/>
      <c r="K108" s="101" t="b">
        <f>IF(G108="Weekend Pass",'Step 3 - Summary'!$K$13,IF(G108="Chaperone Pass",'Step 3 - Summary'!$K$14,IF(G108="Teachers Pass",'Step 3 - Summary'!$K$15,IF(G108="Teachers FULL Pass",'Step 3 - Summary'!$K$16,IF(G108="ABDC Pass +Tshirt",350)))))</f>
        <v>0</v>
      </c>
      <c r="L108" s="39"/>
    </row>
    <row r="109" spans="1:12" ht="15.75" customHeight="1" x14ac:dyDescent="0.35">
      <c r="A109" s="40">
        <v>95</v>
      </c>
      <c r="B109" s="40"/>
      <c r="C109" s="40"/>
      <c r="D109" s="40"/>
      <c r="E109" s="56"/>
      <c r="F109" s="42">
        <f t="shared" ca="1" si="0"/>
        <v>126</v>
      </c>
      <c r="G109" s="176"/>
      <c r="H109" s="177"/>
      <c r="I109" s="177"/>
      <c r="J109" s="178"/>
      <c r="K109" s="101" t="b">
        <f>IF(G109="Weekend Pass",'Step 3 - Summary'!$K$13,IF(G109="Chaperone Pass",'Step 3 - Summary'!$K$14,IF(G109="Teachers Pass",'Step 3 - Summary'!$K$15,IF(G109="Teachers FULL Pass",'Step 3 - Summary'!$K$16,IF(G109="ABDC Pass +Tshirt",350)))))</f>
        <v>0</v>
      </c>
      <c r="L109" s="39"/>
    </row>
    <row r="110" spans="1:12" ht="15.75" customHeight="1" x14ac:dyDescent="0.35">
      <c r="A110" s="40">
        <v>96</v>
      </c>
      <c r="B110" s="40"/>
      <c r="C110" s="40"/>
      <c r="D110" s="40"/>
      <c r="E110" s="56"/>
      <c r="F110" s="42">
        <f t="shared" ca="1" si="0"/>
        <v>126</v>
      </c>
      <c r="G110" s="176"/>
      <c r="H110" s="177"/>
      <c r="I110" s="177"/>
      <c r="J110" s="178"/>
      <c r="K110" s="101" t="b">
        <f>IF(G110="Weekend Pass",'Step 3 - Summary'!$K$13,IF(G110="Chaperone Pass",'Step 3 - Summary'!$K$14,IF(G110="Teachers Pass",'Step 3 - Summary'!$K$15,IF(G110="Teachers FULL Pass",'Step 3 - Summary'!$K$16,IF(G110="ABDC Pass +Tshirt",350)))))</f>
        <v>0</v>
      </c>
      <c r="L110" s="39"/>
    </row>
    <row r="111" spans="1:12" ht="15.75" customHeight="1" x14ac:dyDescent="0.35">
      <c r="A111" s="40">
        <v>97</v>
      </c>
      <c r="B111" s="40"/>
      <c r="C111" s="40"/>
      <c r="D111" s="40"/>
      <c r="E111" s="56"/>
      <c r="F111" s="42">
        <f t="shared" ca="1" si="0"/>
        <v>126</v>
      </c>
      <c r="G111" s="176"/>
      <c r="H111" s="177"/>
      <c r="I111" s="177"/>
      <c r="J111" s="178"/>
      <c r="K111" s="101" t="b">
        <f>IF(G111="Weekend Pass",'Step 3 - Summary'!$K$13,IF(G111="Chaperone Pass",'Step 3 - Summary'!$K$14,IF(G111="Teachers Pass",'Step 3 - Summary'!$K$15,IF(G111="Teachers FULL Pass",'Step 3 - Summary'!$K$16,IF(G111="ABDC Pass +Tshirt",350)))))</f>
        <v>0</v>
      </c>
      <c r="L111" s="39"/>
    </row>
    <row r="112" spans="1:12" ht="15.75" customHeight="1" x14ac:dyDescent="0.35">
      <c r="A112" s="40">
        <v>98</v>
      </c>
      <c r="B112" s="40"/>
      <c r="C112" s="40"/>
      <c r="D112" s="40"/>
      <c r="E112" s="56"/>
      <c r="F112" s="42">
        <f t="shared" ca="1" si="0"/>
        <v>126</v>
      </c>
      <c r="G112" s="176"/>
      <c r="H112" s="177"/>
      <c r="I112" s="177"/>
      <c r="J112" s="178"/>
      <c r="K112" s="101" t="b">
        <f>IF(G112="Weekend Pass",'Step 3 - Summary'!$K$13,IF(G112="Chaperone Pass",'Step 3 - Summary'!$K$14,IF(G112="Teachers Pass",'Step 3 - Summary'!$K$15,IF(G112="Teachers FULL Pass",'Step 3 - Summary'!$K$16,IF(G112="ABDC Pass +Tshirt",350)))))</f>
        <v>0</v>
      </c>
      <c r="L112" s="39"/>
    </row>
    <row r="113" spans="1:12" ht="15.75" customHeight="1" x14ac:dyDescent="0.35">
      <c r="A113" s="40">
        <v>99</v>
      </c>
      <c r="B113" s="40"/>
      <c r="C113" s="40"/>
      <c r="D113" s="40"/>
      <c r="E113" s="56"/>
      <c r="F113" s="42">
        <f t="shared" ca="1" si="0"/>
        <v>126</v>
      </c>
      <c r="G113" s="176"/>
      <c r="H113" s="177"/>
      <c r="I113" s="177"/>
      <c r="J113" s="178"/>
      <c r="K113" s="101" t="b">
        <f>IF(G113="Weekend Pass",'Step 3 - Summary'!$K$13,IF(G113="Chaperone Pass",'Step 3 - Summary'!$K$14,IF(G113="Teachers Pass",'Step 3 - Summary'!$K$15,IF(G113="Teachers FULL Pass",'Step 3 - Summary'!$K$16,IF(G113="ABDC Pass +Tshirt",350)))))</f>
        <v>0</v>
      </c>
      <c r="L113" s="39"/>
    </row>
    <row r="114" spans="1:12" ht="15.75" customHeight="1" x14ac:dyDescent="0.35">
      <c r="A114" s="57">
        <v>100</v>
      </c>
      <c r="B114" s="40"/>
      <c r="C114" s="40"/>
      <c r="D114" s="40"/>
      <c r="E114" s="56"/>
      <c r="F114" s="42">
        <f t="shared" ca="1" si="0"/>
        <v>126</v>
      </c>
      <c r="G114" s="176"/>
      <c r="H114" s="177"/>
      <c r="I114" s="177"/>
      <c r="J114" s="178"/>
      <c r="K114" s="101" t="b">
        <f>IF(G114="Weekend Pass",'Step 3 - Summary'!$K$13,IF(G114="Chaperone Pass",'Step 3 - Summary'!$K$14,IF(G114="Teachers Pass",'Step 3 - Summary'!$K$15,IF(G114="Teachers FULL Pass",'Step 3 - Summary'!$K$16,IF(G114="ABDC Pass +Tshirt",350)))))</f>
        <v>0</v>
      </c>
      <c r="L114" s="39"/>
    </row>
    <row r="115" spans="1:12" ht="15.75" customHeight="1" x14ac:dyDescent="0.35">
      <c r="A115" s="58"/>
      <c r="B115" s="59"/>
      <c r="C115" s="59"/>
      <c r="D115" s="59"/>
      <c r="E115" s="59"/>
      <c r="F115" s="60"/>
      <c r="G115" s="59"/>
      <c r="H115" s="59"/>
      <c r="I115" s="59"/>
      <c r="J115" s="59"/>
      <c r="K115" s="61"/>
      <c r="L115" s="62"/>
    </row>
    <row r="116" spans="1:12" ht="15.75" customHeight="1" x14ac:dyDescent="0.35">
      <c r="A116" s="63"/>
      <c r="B116" s="64"/>
      <c r="C116" s="64"/>
      <c r="D116" s="64"/>
      <c r="E116" s="64"/>
      <c r="F116" s="65"/>
      <c r="G116" s="64"/>
      <c r="H116" s="64"/>
      <c r="I116" s="64"/>
      <c r="J116" s="64"/>
      <c r="K116" s="66"/>
      <c r="L116" s="67"/>
    </row>
    <row r="117" spans="1:12" ht="15.75" customHeight="1" x14ac:dyDescent="0.35">
      <c r="A117" s="104"/>
      <c r="B117" s="188" t="s">
        <v>71</v>
      </c>
      <c r="C117" s="189"/>
      <c r="D117" s="189"/>
      <c r="E117" s="189"/>
      <c r="F117" s="189"/>
      <c r="G117" s="189"/>
      <c r="H117" s="189"/>
      <c r="I117" s="189"/>
      <c r="J117" s="190"/>
      <c r="K117" s="105"/>
      <c r="L117" s="67"/>
    </row>
    <row r="118" spans="1:12" ht="15.75" customHeight="1" x14ac:dyDescent="0.35">
      <c r="A118" s="104"/>
      <c r="B118" s="188" t="s">
        <v>86</v>
      </c>
      <c r="C118" s="189"/>
      <c r="D118" s="189"/>
      <c r="E118" s="189"/>
      <c r="F118" s="189"/>
      <c r="G118" s="189"/>
      <c r="H118" s="189"/>
      <c r="I118" s="189"/>
      <c r="J118" s="190"/>
      <c r="K118" s="105"/>
      <c r="L118" s="67"/>
    </row>
  </sheetData>
  <mergeCells count="110">
    <mergeCell ref="G100:J100"/>
    <mergeCell ref="G101:J101"/>
    <mergeCell ref="G102:J102"/>
    <mergeCell ref="G103:J103"/>
    <mergeCell ref="G91:J91"/>
    <mergeCell ref="G92:J92"/>
    <mergeCell ref="G93:J93"/>
    <mergeCell ref="G94:J94"/>
    <mergeCell ref="G95:J95"/>
    <mergeCell ref="G96:J96"/>
    <mergeCell ref="G97:J97"/>
    <mergeCell ref="G98:J98"/>
    <mergeCell ref="G99:J99"/>
    <mergeCell ref="G82:J82"/>
    <mergeCell ref="G83:J83"/>
    <mergeCell ref="G84:J84"/>
    <mergeCell ref="G85:J85"/>
    <mergeCell ref="G86:J86"/>
    <mergeCell ref="G87:J87"/>
    <mergeCell ref="G88:J88"/>
    <mergeCell ref="G89:J89"/>
    <mergeCell ref="G90:J90"/>
    <mergeCell ref="G73:J73"/>
    <mergeCell ref="G74:J74"/>
    <mergeCell ref="G75:J75"/>
    <mergeCell ref="G76:J76"/>
    <mergeCell ref="G77:J77"/>
    <mergeCell ref="G78:J78"/>
    <mergeCell ref="G79:J79"/>
    <mergeCell ref="G80:J80"/>
    <mergeCell ref="G81:J81"/>
    <mergeCell ref="G64:J64"/>
    <mergeCell ref="G65:J65"/>
    <mergeCell ref="G66:J66"/>
    <mergeCell ref="G67:J67"/>
    <mergeCell ref="G68:J68"/>
    <mergeCell ref="G69:J69"/>
    <mergeCell ref="G70:J70"/>
    <mergeCell ref="G71:J71"/>
    <mergeCell ref="G72:J72"/>
    <mergeCell ref="G55:J55"/>
    <mergeCell ref="G56:J56"/>
    <mergeCell ref="G57:J57"/>
    <mergeCell ref="G58:J58"/>
    <mergeCell ref="G59:J59"/>
    <mergeCell ref="G60:J60"/>
    <mergeCell ref="G61:J61"/>
    <mergeCell ref="G62:J62"/>
    <mergeCell ref="G63:J63"/>
    <mergeCell ref="G111:J111"/>
    <mergeCell ref="G112:J112"/>
    <mergeCell ref="G113:J113"/>
    <mergeCell ref="G114:J114"/>
    <mergeCell ref="B117:J117"/>
    <mergeCell ref="B118:J118"/>
    <mergeCell ref="G104:J104"/>
    <mergeCell ref="G105:J105"/>
    <mergeCell ref="G106:J106"/>
    <mergeCell ref="G107:J107"/>
    <mergeCell ref="G108:J108"/>
    <mergeCell ref="G109:J109"/>
    <mergeCell ref="G110:J110"/>
    <mergeCell ref="G52:J52"/>
    <mergeCell ref="G53:J53"/>
    <mergeCell ref="G54:J54"/>
    <mergeCell ref="G40:J40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G23:J23"/>
    <mergeCell ref="G24:J24"/>
    <mergeCell ref="G25:J25"/>
    <mergeCell ref="G26:J26"/>
    <mergeCell ref="G27:J27"/>
    <mergeCell ref="G35:J35"/>
    <mergeCell ref="G36:J36"/>
    <mergeCell ref="G37:J37"/>
    <mergeCell ref="G38:J38"/>
    <mergeCell ref="G39:J39"/>
    <mergeCell ref="G31:J31"/>
    <mergeCell ref="G43:J43"/>
    <mergeCell ref="G44:J44"/>
    <mergeCell ref="G45:J45"/>
    <mergeCell ref="G46:J46"/>
    <mergeCell ref="G47:J47"/>
    <mergeCell ref="G48:J48"/>
    <mergeCell ref="G49:J49"/>
    <mergeCell ref="G50:J50"/>
    <mergeCell ref="G51:J51"/>
    <mergeCell ref="A1:J1"/>
    <mergeCell ref="A2:J2"/>
    <mergeCell ref="A3:J3"/>
    <mergeCell ref="A4:J4"/>
    <mergeCell ref="B11:D11"/>
    <mergeCell ref="A13:K13"/>
    <mergeCell ref="G41:J41"/>
    <mergeCell ref="G42:J42"/>
    <mergeCell ref="G32:J32"/>
    <mergeCell ref="G33:J33"/>
    <mergeCell ref="G34:J34"/>
    <mergeCell ref="G28:J28"/>
    <mergeCell ref="G29:J29"/>
    <mergeCell ref="G30:J30"/>
    <mergeCell ref="A12:K12"/>
  </mergeCells>
  <dataValidations count="2">
    <dataValidation type="list" allowBlank="1" showErrorMessage="1" sqref="G56 G15" xr:uid="{00000000-0002-0000-0200-000000000000}">
      <formula1>"Weekend Pass,Teachers Pass,Teachers FULL Pass,Chaperone Pass,ABDC Pass,No pass"</formula1>
    </dataValidation>
    <dataValidation type="list" allowBlank="1" showErrorMessage="1" sqref="G16:G55 G57:G114" xr:uid="{00000000-0002-0000-0200-000002000000}">
      <formula1>"Weekend Pass,Teachers Pass,Teachers FULL Pass,Chaperone Pass,ABDC Pass +Tshirt"</formula1>
    </dataValidation>
  </dataValidations>
  <hyperlinks>
    <hyperlink ref="D15" r:id="rId1" xr:uid="{00000000-0004-0000-0200-000000000000}"/>
  </hyperlinks>
  <pageMargins left="0.7" right="0.7" top="0.75" bottom="0.75" header="0" footer="0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7"/>
  <sheetViews>
    <sheetView topLeftCell="A23" workbookViewId="0">
      <selection activeCell="K36" sqref="K36"/>
    </sheetView>
  </sheetViews>
  <sheetFormatPr defaultColWidth="11.25" defaultRowHeight="15" customHeight="1" x14ac:dyDescent="0.35"/>
  <cols>
    <col min="1" max="4" width="10.6640625" customWidth="1"/>
    <col min="5" max="5" width="9.1640625" customWidth="1"/>
    <col min="6" max="6" width="4.58203125" customWidth="1"/>
    <col min="7" max="7" width="1.08203125" customWidth="1"/>
    <col min="8" max="8" width="10.6640625" customWidth="1"/>
    <col min="9" max="9" width="9.25" customWidth="1"/>
    <col min="10" max="10" width="10.6640625" customWidth="1"/>
    <col min="11" max="11" width="11.33203125" customWidth="1"/>
    <col min="12" max="13" width="10.6640625" customWidth="1"/>
    <col min="14" max="14" width="32.33203125" style="85" customWidth="1"/>
    <col min="15" max="15" width="10.6640625" style="120" customWidth="1"/>
    <col min="16" max="32" width="10.6640625" customWidth="1"/>
  </cols>
  <sheetData>
    <row r="1" spans="1:14" ht="15.75" customHeight="1" x14ac:dyDescent="0.45">
      <c r="A1" s="154" t="s">
        <v>47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</row>
    <row r="2" spans="1:14" ht="18.75" customHeight="1" x14ac:dyDescent="0.45">
      <c r="A2" s="154" t="s">
        <v>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</row>
    <row r="3" spans="1:14" ht="18.75" customHeight="1" x14ac:dyDescent="0.45">
      <c r="A3" s="154" t="s">
        <v>87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</row>
    <row r="4" spans="1:14" ht="15.75" customHeight="1" x14ac:dyDescent="0.3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1:14" ht="15.75" customHeight="1" x14ac:dyDescent="0.35">
      <c r="A5" s="117"/>
      <c r="B5" s="118" t="s">
        <v>134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</row>
    <row r="6" spans="1:14" ht="15.75" customHeight="1" x14ac:dyDescent="0.35">
      <c r="A6" s="117"/>
      <c r="B6" s="118" t="s">
        <v>135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</row>
    <row r="7" spans="1:14" ht="20" customHeight="1" x14ac:dyDescent="0.35">
      <c r="A7" s="68"/>
      <c r="B7" s="106" t="s">
        <v>132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</row>
    <row r="8" spans="1:14" ht="20" customHeight="1" x14ac:dyDescent="0.35">
      <c r="A8" s="68"/>
      <c r="B8" s="106" t="s">
        <v>130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</row>
    <row r="9" spans="1:14" ht="20" customHeight="1" x14ac:dyDescent="0.35">
      <c r="A9" s="68"/>
      <c r="B9" s="106" t="s">
        <v>131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</row>
    <row r="10" spans="1:14" ht="15.75" customHeight="1" x14ac:dyDescent="0.3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</row>
    <row r="11" spans="1:14" ht="15.75" customHeight="1" x14ac:dyDescent="0.45">
      <c r="A11" s="194" t="s">
        <v>88</v>
      </c>
      <c r="B11" s="195"/>
      <c r="C11" s="195"/>
      <c r="D11" s="195"/>
      <c r="E11" s="195"/>
      <c r="F11" s="196"/>
      <c r="G11" s="68"/>
      <c r="H11" s="194" t="s">
        <v>89</v>
      </c>
      <c r="I11" s="195"/>
      <c r="J11" s="195"/>
      <c r="K11" s="195"/>
      <c r="L11" s="195"/>
      <c r="M11" s="196"/>
    </row>
    <row r="12" spans="1:14" ht="15.75" customHeight="1" x14ac:dyDescent="0.35">
      <c r="A12" s="191" t="s">
        <v>90</v>
      </c>
      <c r="B12" s="192"/>
      <c r="C12" s="193"/>
      <c r="D12" s="191" t="s">
        <v>91</v>
      </c>
      <c r="E12" s="192"/>
      <c r="F12" s="193"/>
      <c r="G12" s="68"/>
      <c r="H12" s="191" t="s">
        <v>89</v>
      </c>
      <c r="I12" s="192"/>
      <c r="J12" s="193"/>
      <c r="K12" s="32" t="s">
        <v>92</v>
      </c>
      <c r="L12" s="191" t="s">
        <v>93</v>
      </c>
      <c r="M12" s="193"/>
    </row>
    <row r="13" spans="1:14" ht="15.75" customHeight="1" x14ac:dyDescent="0.35">
      <c r="A13" s="197" t="s">
        <v>18</v>
      </c>
      <c r="B13" s="192"/>
      <c r="C13" s="193"/>
      <c r="D13" s="198">
        <f>COUNTIF('Step 2 - Attendee Details'!G16:J114, "Weekend Pass")</f>
        <v>0</v>
      </c>
      <c r="E13" s="192"/>
      <c r="F13" s="193"/>
      <c r="G13" s="68"/>
      <c r="H13" s="197" t="s">
        <v>18</v>
      </c>
      <c r="I13" s="192"/>
      <c r="J13" s="193"/>
      <c r="K13" s="22">
        <f>IF('Step 1 - Studio Details'!D26="yes",350,IF('Step 1 - Studio Details'!I26="yes",380,IF('Step 1 - Studio Details'!L26="Yes",410)))</f>
        <v>350</v>
      </c>
      <c r="L13" s="199">
        <f>SUM(D13*K13)</f>
        <v>0</v>
      </c>
      <c r="M13" s="193"/>
    </row>
    <row r="14" spans="1:14" ht="15.75" customHeight="1" x14ac:dyDescent="0.35">
      <c r="A14" s="197" t="s">
        <v>19</v>
      </c>
      <c r="B14" s="192"/>
      <c r="C14" s="193"/>
      <c r="D14" s="198">
        <f>COUNTIF('Step 2 - Attendee Details'!G16:J116, "Chaperone pass")</f>
        <v>0</v>
      </c>
      <c r="E14" s="192"/>
      <c r="F14" s="193"/>
      <c r="G14" s="1"/>
      <c r="H14" s="197" t="s">
        <v>19</v>
      </c>
      <c r="I14" s="192"/>
      <c r="J14" s="193"/>
      <c r="K14" s="22">
        <f>IF('Step 1 - Studio Details'!D26="yes",150,IF('Step 1 - Studio Details'!I26="yes",150,IF('Step 1 - Studio Details'!L26="Yes",150)))</f>
        <v>150</v>
      </c>
      <c r="L14" s="199">
        <f t="shared" ref="L13:L16" si="0">SUM(D14*K14)</f>
        <v>0</v>
      </c>
      <c r="M14" s="193"/>
    </row>
    <row r="15" spans="1:14" ht="15.75" customHeight="1" x14ac:dyDescent="0.35">
      <c r="A15" s="197" t="s">
        <v>20</v>
      </c>
      <c r="B15" s="192"/>
      <c r="C15" s="193"/>
      <c r="D15" s="198">
        <f>COUNTIF('Step 2 - Attendee Details'!G16:J117, "teachers pass")</f>
        <v>0</v>
      </c>
      <c r="E15" s="192"/>
      <c r="F15" s="193"/>
      <c r="G15" s="1"/>
      <c r="H15" s="197" t="s">
        <v>20</v>
      </c>
      <c r="I15" s="192"/>
      <c r="J15" s="193"/>
      <c r="K15" s="22">
        <f>IF('Step 1 - Studio Details'!D26="yes",180,IF('Step 1 - Studio Details'!I26="yes",180,IF('Step 1 - Studio Details'!L26="Yes",180)))</f>
        <v>180</v>
      </c>
      <c r="L15" s="199">
        <f t="shared" si="0"/>
        <v>0</v>
      </c>
      <c r="M15" s="193"/>
      <c r="N15" s="1"/>
    </row>
    <row r="16" spans="1:14" ht="15.75" customHeight="1" x14ac:dyDescent="0.35">
      <c r="A16" s="197" t="s">
        <v>21</v>
      </c>
      <c r="B16" s="192"/>
      <c r="C16" s="193"/>
      <c r="D16" s="198">
        <f>COUNTIF('Step 2 - Attendee Details'!G16:J118, "teachers full pass")</f>
        <v>0</v>
      </c>
      <c r="E16" s="192"/>
      <c r="F16" s="193"/>
      <c r="G16" s="1"/>
      <c r="H16" s="197" t="s">
        <v>21</v>
      </c>
      <c r="I16" s="192"/>
      <c r="J16" s="193"/>
      <c r="K16" s="22">
        <f>IF('Step 1 - Studio Details'!D26="yes",400,IF('Step 1 - Studio Details'!I26="yes",400,IF('Step 1 - Studio Details'!L26="Yes",400)))</f>
        <v>400</v>
      </c>
      <c r="L16" s="199">
        <f t="shared" si="0"/>
        <v>0</v>
      </c>
      <c r="M16" s="193"/>
      <c r="N16" s="1"/>
    </row>
    <row r="17" spans="1:15" ht="15.75" customHeight="1" x14ac:dyDescent="0.35">
      <c r="A17" s="6"/>
      <c r="B17" s="1"/>
      <c r="C17" s="1"/>
      <c r="D17" s="1"/>
      <c r="E17" s="24"/>
      <c r="F17" s="1"/>
      <c r="G17" s="1"/>
      <c r="H17" s="1"/>
      <c r="I17" s="1"/>
      <c r="J17" s="24"/>
      <c r="K17" s="71" t="s">
        <v>94</v>
      </c>
      <c r="L17" s="202">
        <f>SUM(L13:L16)</f>
        <v>0</v>
      </c>
      <c r="M17" s="193"/>
      <c r="N17" s="1"/>
    </row>
    <row r="18" spans="1:15" ht="15.75" customHeight="1" x14ac:dyDescent="0.35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5"/>
      <c r="N18" s="1"/>
    </row>
    <row r="19" spans="1:15" ht="41.25" customHeight="1" x14ac:dyDescent="0.35">
      <c r="A19" s="6"/>
      <c r="B19" s="1"/>
      <c r="C19" s="1"/>
      <c r="D19" s="1"/>
      <c r="E19" s="1"/>
      <c r="F19" s="1"/>
      <c r="G19" s="1"/>
      <c r="H19" s="1"/>
      <c r="I19" s="1"/>
      <c r="J19" s="72" t="s">
        <v>95</v>
      </c>
      <c r="K19" s="202" t="str">
        <f>IF(AND('Step 1 - Studio Details'!I21="Yes",L17&gt;3500),L17*0.1,"0")</f>
        <v>0</v>
      </c>
      <c r="L19" s="192"/>
      <c r="M19" s="193"/>
      <c r="N19" s="119" t="s">
        <v>133</v>
      </c>
    </row>
    <row r="20" spans="1:15" ht="15.75" customHeight="1" x14ac:dyDescent="0.35">
      <c r="A20" s="6"/>
      <c r="B20" s="1"/>
      <c r="C20" s="1"/>
      <c r="D20" s="1"/>
      <c r="E20" s="1"/>
      <c r="F20" s="1"/>
      <c r="G20" s="1"/>
      <c r="H20" s="1"/>
      <c r="I20" s="1"/>
      <c r="J20" s="203"/>
      <c r="K20" s="186"/>
      <c r="L20" s="186"/>
      <c r="M20" s="187"/>
      <c r="N20" s="16"/>
    </row>
    <row r="21" spans="1:15" ht="15.75" customHeight="1" x14ac:dyDescent="0.35">
      <c r="A21" s="201" t="str">
        <f>IF(L17&gt;3400,"You're eligible for a FREE teachers pass, Please enter recipients name here","FREE teachers pass only eligible on bookings over $3,500")</f>
        <v>FREE teachers pass only eligible on bookings over $3,500</v>
      </c>
      <c r="B21" s="192"/>
      <c r="C21" s="192"/>
      <c r="D21" s="192"/>
      <c r="E21" s="192"/>
      <c r="F21" s="192"/>
      <c r="G21" s="192"/>
      <c r="H21" s="193"/>
      <c r="I21" s="200"/>
      <c r="J21" s="192"/>
      <c r="K21" s="192"/>
      <c r="L21" s="192"/>
      <c r="M21" s="193"/>
      <c r="N21" s="16"/>
    </row>
    <row r="22" spans="1:15" ht="15.75" customHeight="1" x14ac:dyDescent="0.35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5"/>
      <c r="N22" s="1"/>
    </row>
    <row r="23" spans="1:15" ht="15.75" customHeight="1" x14ac:dyDescent="0.45">
      <c r="A23" s="204" t="s">
        <v>96</v>
      </c>
      <c r="B23" s="192"/>
      <c r="C23" s="192"/>
      <c r="D23" s="192"/>
      <c r="E23" s="192"/>
      <c r="F23" s="193"/>
      <c r="G23" s="1"/>
      <c r="H23" s="204" t="s">
        <v>97</v>
      </c>
      <c r="I23" s="192"/>
      <c r="J23" s="192"/>
      <c r="K23" s="192"/>
      <c r="L23" s="192"/>
      <c r="M23" s="193"/>
      <c r="N23" s="1"/>
    </row>
    <row r="24" spans="1:15" ht="15.75" customHeight="1" x14ac:dyDescent="0.35">
      <c r="A24" s="197" t="s">
        <v>145</v>
      </c>
      <c r="B24" s="192"/>
      <c r="C24" s="193"/>
      <c r="D24" s="205">
        <f>COUNTIF('Step 2 - Attendee Details'!G16:J118, "ABDC Pass +Tshirt")</f>
        <v>0</v>
      </c>
      <c r="E24" s="192"/>
      <c r="F24" s="193"/>
      <c r="G24" s="73"/>
      <c r="H24" s="197" t="s">
        <v>145</v>
      </c>
      <c r="I24" s="192"/>
      <c r="J24" s="193"/>
      <c r="K24" s="206">
        <f>SUM(D24*350)</f>
        <v>0</v>
      </c>
      <c r="L24" s="192"/>
      <c r="M24" s="193"/>
      <c r="N24" s="1"/>
    </row>
    <row r="25" spans="1:15" ht="15.75" customHeight="1" x14ac:dyDescent="0.35">
      <c r="A25" s="6"/>
      <c r="B25" s="1"/>
      <c r="C25" s="1"/>
      <c r="D25" s="1"/>
      <c r="E25" s="1"/>
      <c r="F25" s="1"/>
      <c r="G25" s="1"/>
      <c r="H25" s="74"/>
      <c r="I25" s="1"/>
      <c r="J25" s="110" t="s">
        <v>98</v>
      </c>
      <c r="K25" s="210">
        <f>SUM(K24:M24)</f>
        <v>0</v>
      </c>
      <c r="L25" s="211"/>
      <c r="M25" s="212"/>
      <c r="N25" s="1"/>
    </row>
    <row r="26" spans="1:15" ht="15.75" customHeight="1" x14ac:dyDescent="0.35">
      <c r="A26" s="6"/>
      <c r="B26" s="1"/>
      <c r="C26" s="1"/>
      <c r="D26" s="1"/>
      <c r="E26" s="1"/>
      <c r="F26" s="1"/>
      <c r="G26" s="1"/>
      <c r="H26" s="74"/>
      <c r="I26" s="1"/>
      <c r="J26" s="111"/>
      <c r="K26" s="112"/>
      <c r="L26" s="112"/>
      <c r="M26" s="113"/>
      <c r="N26" s="1"/>
    </row>
    <row r="27" spans="1:15" ht="15" customHeight="1" x14ac:dyDescent="0.35">
      <c r="A27" s="6"/>
      <c r="B27" s="1"/>
      <c r="C27" s="1"/>
      <c r="D27" s="1"/>
      <c r="E27" s="1"/>
      <c r="F27" s="1"/>
      <c r="G27" s="1"/>
      <c r="H27" s="74"/>
      <c r="I27" s="24"/>
      <c r="J27" s="213" t="s">
        <v>99</v>
      </c>
      <c r="K27" s="214"/>
      <c r="L27" s="214"/>
      <c r="M27" s="215"/>
      <c r="N27" s="1"/>
    </row>
    <row r="28" spans="1:15" ht="15.75" customHeight="1" x14ac:dyDescent="0.35">
      <c r="A28" s="6"/>
      <c r="B28" s="1"/>
      <c r="C28" s="1"/>
      <c r="D28" s="1"/>
      <c r="E28" s="1"/>
      <c r="F28" s="1"/>
      <c r="G28" s="1"/>
      <c r="H28" s="74"/>
      <c r="I28" s="74"/>
      <c r="J28" s="114"/>
      <c r="K28" s="115"/>
      <c r="L28" s="115"/>
      <c r="M28" s="116"/>
      <c r="N28" s="1"/>
    </row>
    <row r="29" spans="1:15" ht="15.75" customHeight="1" x14ac:dyDescent="0.45">
      <c r="A29" s="6"/>
      <c r="B29" s="1"/>
      <c r="C29" s="1"/>
      <c r="D29" s="24"/>
      <c r="E29" s="1"/>
      <c r="F29" s="1"/>
      <c r="G29" s="1"/>
      <c r="H29" s="216" t="s">
        <v>100</v>
      </c>
      <c r="I29" s="192"/>
      <c r="J29" s="217"/>
      <c r="K29" s="218">
        <f>IF('Step 1 - Studio Details'!I21="Yes",(L17-K19+K25),IF('Step 1 - Studio Details'!I22="Yes","Attendees Pay"))</f>
        <v>0</v>
      </c>
      <c r="L29" s="219"/>
      <c r="M29" s="217"/>
      <c r="N29" s="1"/>
    </row>
    <row r="30" spans="1:15" s="85" customFormat="1" ht="15" customHeight="1" x14ac:dyDescent="0.35">
      <c r="O30" s="120"/>
    </row>
    <row r="31" spans="1:15" s="85" customFormat="1" ht="15" customHeight="1" x14ac:dyDescent="0.35">
      <c r="O31" s="120"/>
    </row>
    <row r="32" spans="1:15" s="85" customFormat="1" ht="15" customHeight="1" x14ac:dyDescent="0.35">
      <c r="O32" s="120"/>
    </row>
    <row r="33" spans="1:15" s="85" customFormat="1" ht="15" customHeight="1" x14ac:dyDescent="0.35">
      <c r="O33" s="120"/>
    </row>
    <row r="34" spans="1:15" ht="15.75" customHeight="1" x14ac:dyDescent="0.35">
      <c r="A34" s="207" t="s">
        <v>101</v>
      </c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9"/>
    </row>
    <row r="35" spans="1:15" ht="15.75" customHeight="1" x14ac:dyDescent="0.35">
      <c r="A35" s="220" t="s">
        <v>102</v>
      </c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9"/>
    </row>
    <row r="36" spans="1:15" ht="15.75" customHeight="1" x14ac:dyDescent="0.35">
      <c r="A36" s="107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9"/>
    </row>
    <row r="37" spans="1:15" ht="18.75" customHeight="1" x14ac:dyDescent="0.45">
      <c r="A37" s="221" t="s">
        <v>103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9"/>
    </row>
    <row r="38" spans="1:15" ht="15.75" customHeight="1" x14ac:dyDescent="0.35">
      <c r="A38" s="207" t="s">
        <v>104</v>
      </c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9"/>
    </row>
    <row r="39" spans="1:15" ht="15.75" customHeight="1" x14ac:dyDescent="0.35">
      <c r="A39" s="107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9"/>
    </row>
    <row r="40" spans="1:15" ht="15.75" customHeight="1" x14ac:dyDescent="0.35">
      <c r="A40" s="207" t="s">
        <v>127</v>
      </c>
      <c r="B40" s="208"/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9"/>
    </row>
    <row r="41" spans="1:15" s="85" customFormat="1" ht="15" customHeight="1" x14ac:dyDescent="0.35">
      <c r="O41" s="120"/>
    </row>
    <row r="42" spans="1:15" s="85" customFormat="1" ht="15" customHeight="1" x14ac:dyDescent="0.35">
      <c r="O42" s="120"/>
    </row>
    <row r="43" spans="1:15" s="85" customFormat="1" ht="15" customHeight="1" x14ac:dyDescent="0.35">
      <c r="O43" s="120"/>
    </row>
    <row r="44" spans="1:15" s="85" customFormat="1" ht="15" customHeight="1" x14ac:dyDescent="0.35">
      <c r="O44" s="120"/>
    </row>
    <row r="45" spans="1:15" s="85" customFormat="1" ht="15" customHeight="1" x14ac:dyDescent="0.35">
      <c r="O45" s="120"/>
    </row>
    <row r="46" spans="1:15" s="85" customFormat="1" ht="15" customHeight="1" x14ac:dyDescent="0.35">
      <c r="O46" s="120"/>
    </row>
    <row r="47" spans="1:15" s="85" customFormat="1" ht="15" customHeight="1" x14ac:dyDescent="0.35">
      <c r="O47" s="120"/>
    </row>
  </sheetData>
  <mergeCells count="45">
    <mergeCell ref="A38:M38"/>
    <mergeCell ref="A40:M40"/>
    <mergeCell ref="K25:M25"/>
    <mergeCell ref="J27:M27"/>
    <mergeCell ref="H29:J29"/>
    <mergeCell ref="K29:M29"/>
    <mergeCell ref="A34:M34"/>
    <mergeCell ref="A35:M35"/>
    <mergeCell ref="A37:M37"/>
    <mergeCell ref="A23:F23"/>
    <mergeCell ref="H23:M23"/>
    <mergeCell ref="A24:C24"/>
    <mergeCell ref="D24:F24"/>
    <mergeCell ref="H24:J24"/>
    <mergeCell ref="K24:M24"/>
    <mergeCell ref="I21:M21"/>
    <mergeCell ref="A14:C14"/>
    <mergeCell ref="A15:C15"/>
    <mergeCell ref="D15:F15"/>
    <mergeCell ref="H15:J15"/>
    <mergeCell ref="A16:C16"/>
    <mergeCell ref="D16:F16"/>
    <mergeCell ref="H16:J16"/>
    <mergeCell ref="A21:H21"/>
    <mergeCell ref="L15:M15"/>
    <mergeCell ref="L16:M16"/>
    <mergeCell ref="L17:M17"/>
    <mergeCell ref="K19:M19"/>
    <mergeCell ref="J20:M20"/>
    <mergeCell ref="A13:C13"/>
    <mergeCell ref="D13:F13"/>
    <mergeCell ref="H13:J13"/>
    <mergeCell ref="L13:M13"/>
    <mergeCell ref="D14:F14"/>
    <mergeCell ref="H14:J14"/>
    <mergeCell ref="L14:M14"/>
    <mergeCell ref="H12:J12"/>
    <mergeCell ref="L12:M12"/>
    <mergeCell ref="A1:M1"/>
    <mergeCell ref="A2:M2"/>
    <mergeCell ref="A3:M3"/>
    <mergeCell ref="A11:F11"/>
    <mergeCell ref="H11:M11"/>
    <mergeCell ref="A12:C12"/>
    <mergeCell ref="D12:F12"/>
  </mergeCells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M60"/>
  <sheetViews>
    <sheetView workbookViewId="0"/>
  </sheetViews>
  <sheetFormatPr defaultColWidth="11.25" defaultRowHeight="15" customHeight="1" x14ac:dyDescent="0.35"/>
  <cols>
    <col min="1" max="26" width="10.58203125" customWidth="1"/>
  </cols>
  <sheetData>
    <row r="2" spans="1:13" ht="15.75" customHeight="1" x14ac:dyDescent="0.45">
      <c r="A2" s="222" t="s">
        <v>49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4"/>
    </row>
    <row r="3" spans="1:13" ht="15.75" customHeight="1" x14ac:dyDescent="0.35">
      <c r="A3" s="225" t="s">
        <v>50</v>
      </c>
      <c r="B3" s="195"/>
      <c r="C3" s="196"/>
      <c r="D3" s="226">
        <f>'Step 1 - Studio Details'!D6</f>
        <v>0</v>
      </c>
      <c r="E3" s="219"/>
      <c r="F3" s="219"/>
      <c r="G3" s="219"/>
      <c r="H3" s="219"/>
      <c r="I3" s="219"/>
      <c r="J3" s="219"/>
      <c r="K3" s="219"/>
      <c r="L3" s="219"/>
      <c r="M3" s="217"/>
    </row>
    <row r="4" spans="1:13" ht="15.75" customHeight="1" x14ac:dyDescent="0.35">
      <c r="A4" s="227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7"/>
    </row>
    <row r="5" spans="1:13" ht="15.75" customHeight="1" x14ac:dyDescent="0.35">
      <c r="A5" s="228" t="s">
        <v>51</v>
      </c>
      <c r="B5" s="223"/>
      <c r="C5" s="223"/>
      <c r="D5" s="223"/>
      <c r="E5" s="223"/>
      <c r="F5" s="229"/>
      <c r="G5" s="144"/>
      <c r="H5" s="231" t="s">
        <v>52</v>
      </c>
      <c r="I5" s="223"/>
      <c r="J5" s="223"/>
      <c r="K5" s="223"/>
      <c r="L5" s="223"/>
      <c r="M5" s="224"/>
    </row>
    <row r="6" spans="1:13" ht="15.75" customHeight="1" x14ac:dyDescent="0.35">
      <c r="A6" s="225" t="s">
        <v>53</v>
      </c>
      <c r="B6" s="195"/>
      <c r="C6" s="196"/>
      <c r="D6" s="226">
        <f>'Step 1 - Studio Details'!D9</f>
        <v>0</v>
      </c>
      <c r="E6" s="219"/>
      <c r="F6" s="217"/>
      <c r="G6" s="230"/>
      <c r="H6" s="225" t="s">
        <v>54</v>
      </c>
      <c r="I6" s="195"/>
      <c r="J6" s="196"/>
      <c r="K6" s="226">
        <f>'Step 1 - Studio Details'!K9</f>
        <v>0</v>
      </c>
      <c r="L6" s="219"/>
      <c r="M6" s="217"/>
    </row>
    <row r="7" spans="1:13" ht="15.75" customHeight="1" x14ac:dyDescent="0.35">
      <c r="A7" s="232" t="s">
        <v>55</v>
      </c>
      <c r="B7" s="192"/>
      <c r="C7" s="193"/>
      <c r="D7" s="233">
        <f>'Step 1 - Studio Details'!D10</f>
        <v>0</v>
      </c>
      <c r="E7" s="192"/>
      <c r="F7" s="193"/>
      <c r="G7" s="230"/>
      <c r="H7" s="232" t="s">
        <v>56</v>
      </c>
      <c r="I7" s="192"/>
      <c r="J7" s="193"/>
      <c r="K7" s="233">
        <f>'Step 1 - Studio Details'!K10</f>
        <v>0</v>
      </c>
      <c r="L7" s="192"/>
      <c r="M7" s="193"/>
    </row>
    <row r="8" spans="1:13" ht="15.75" customHeight="1" x14ac:dyDescent="0.35">
      <c r="A8" s="232" t="s">
        <v>105</v>
      </c>
      <c r="B8" s="192"/>
      <c r="C8" s="193"/>
      <c r="D8" s="233">
        <f>'Step 1 - Studio Details'!D11</f>
        <v>0</v>
      </c>
      <c r="E8" s="192"/>
      <c r="F8" s="193"/>
      <c r="G8" s="230"/>
      <c r="H8" s="232" t="s">
        <v>58</v>
      </c>
      <c r="I8" s="192"/>
      <c r="J8" s="193"/>
      <c r="K8" s="233">
        <f>'Step 1 - Studio Details'!K11</f>
        <v>0</v>
      </c>
      <c r="L8" s="192"/>
      <c r="M8" s="193"/>
    </row>
    <row r="9" spans="1:13" ht="15.75" customHeight="1" x14ac:dyDescent="0.35">
      <c r="A9" s="232" t="s">
        <v>59</v>
      </c>
      <c r="B9" s="192"/>
      <c r="C9" s="193"/>
      <c r="D9" s="233">
        <f>'Step 1 - Studio Details'!D12</f>
        <v>0</v>
      </c>
      <c r="E9" s="192"/>
      <c r="F9" s="193"/>
      <c r="G9" s="230"/>
      <c r="H9" s="238" t="s">
        <v>60</v>
      </c>
      <c r="I9" s="239"/>
      <c r="J9" s="240"/>
      <c r="K9" s="241">
        <f>'Step 1 - Studio Details'!K12</f>
        <v>0</v>
      </c>
      <c r="L9" s="239"/>
      <c r="M9" s="240"/>
    </row>
    <row r="10" spans="1:13" ht="15.75" customHeight="1" x14ac:dyDescent="0.35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5"/>
    </row>
    <row r="11" spans="1:13" ht="15.75" customHeight="1" x14ac:dyDescent="0.45">
      <c r="A11" s="242" t="s">
        <v>70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9"/>
    </row>
    <row r="12" spans="1:13" ht="15.75" customHeight="1" x14ac:dyDescent="0.35">
      <c r="A12" s="169" t="s">
        <v>106</v>
      </c>
      <c r="B12" s="195"/>
      <c r="C12" s="196"/>
      <c r="D12" s="23"/>
      <c r="E12" s="169" t="s">
        <v>107</v>
      </c>
      <c r="F12" s="195"/>
      <c r="G12" s="195"/>
      <c r="H12" s="196"/>
      <c r="I12" s="23"/>
      <c r="J12" s="169" t="s">
        <v>108</v>
      </c>
      <c r="K12" s="196"/>
      <c r="L12" s="170"/>
      <c r="M12" s="196"/>
    </row>
    <row r="13" spans="1:13" ht="15.75" customHeight="1" x14ac:dyDescent="0.35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</row>
    <row r="14" spans="1:13" ht="15.75" customHeight="1" x14ac:dyDescent="0.35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</row>
    <row r="15" spans="1:13" ht="15.75" customHeight="1" x14ac:dyDescent="0.45">
      <c r="A15" s="194" t="s">
        <v>88</v>
      </c>
      <c r="B15" s="195"/>
      <c r="C15" s="195"/>
      <c r="D15" s="195"/>
      <c r="E15" s="195"/>
      <c r="F15" s="196"/>
      <c r="G15" s="68"/>
      <c r="H15" s="194" t="s">
        <v>89</v>
      </c>
      <c r="I15" s="195"/>
      <c r="J15" s="195"/>
      <c r="K15" s="195"/>
      <c r="L15" s="195"/>
      <c r="M15" s="196"/>
    </row>
    <row r="16" spans="1:13" ht="15.75" customHeight="1" x14ac:dyDescent="0.35">
      <c r="A16" s="191" t="s">
        <v>90</v>
      </c>
      <c r="B16" s="192"/>
      <c r="C16" s="193"/>
      <c r="D16" s="191" t="s">
        <v>91</v>
      </c>
      <c r="E16" s="192"/>
      <c r="F16" s="193"/>
      <c r="G16" s="68"/>
      <c r="H16" s="191" t="s">
        <v>89</v>
      </c>
      <c r="I16" s="192"/>
      <c r="J16" s="193"/>
      <c r="K16" s="32" t="s">
        <v>92</v>
      </c>
      <c r="L16" s="191" t="s">
        <v>93</v>
      </c>
      <c r="M16" s="193"/>
    </row>
    <row r="17" spans="1:13" ht="15.75" customHeight="1" x14ac:dyDescent="0.35">
      <c r="A17" s="197" t="s">
        <v>18</v>
      </c>
      <c r="B17" s="192"/>
      <c r="C17" s="193"/>
      <c r="D17" s="198">
        <f>COUNTIF('Step 2 - Attendee Details'!G18:J116, "Weekend Pass")</f>
        <v>0</v>
      </c>
      <c r="E17" s="192"/>
      <c r="F17" s="193"/>
      <c r="G17" s="68"/>
      <c r="H17" s="197" t="s">
        <v>18</v>
      </c>
      <c r="I17" s="192"/>
      <c r="J17" s="193"/>
      <c r="K17" s="22" t="b">
        <f>IF(D12="yes",330,IF(I12="yes",360,IF(L12="Yes",390)))</f>
        <v>0</v>
      </c>
      <c r="L17" s="199">
        <f t="shared" ref="L17:L20" si="0">SUM(D17*K17)</f>
        <v>0</v>
      </c>
      <c r="M17" s="193"/>
    </row>
    <row r="18" spans="1:13" ht="15.75" customHeight="1" x14ac:dyDescent="0.35">
      <c r="A18" s="197" t="s">
        <v>19</v>
      </c>
      <c r="B18" s="192"/>
      <c r="C18" s="193"/>
      <c r="D18" s="198">
        <f>COUNTIF('Step 2 - Attendee Details'!G18:J118, "Chaperone pass")</f>
        <v>0</v>
      </c>
      <c r="E18" s="192"/>
      <c r="F18" s="193"/>
      <c r="G18" s="1"/>
      <c r="H18" s="197" t="s">
        <v>19</v>
      </c>
      <c r="I18" s="192"/>
      <c r="J18" s="193"/>
      <c r="K18" s="22" t="b">
        <f>IF(D12="yes",150,IF(I12="yes",150,IF(L12="Yes",150)))</f>
        <v>0</v>
      </c>
      <c r="L18" s="199">
        <f t="shared" si="0"/>
        <v>0</v>
      </c>
      <c r="M18" s="193"/>
    </row>
    <row r="19" spans="1:13" ht="15.75" customHeight="1" x14ac:dyDescent="0.35">
      <c r="A19" s="197" t="s">
        <v>20</v>
      </c>
      <c r="B19" s="192"/>
      <c r="C19" s="193"/>
      <c r="D19" s="198">
        <f>COUNTIF('Step 2 - Attendee Details'!G18:J119, "teachers pass")</f>
        <v>0</v>
      </c>
      <c r="E19" s="192"/>
      <c r="F19" s="193"/>
      <c r="G19" s="1"/>
      <c r="H19" s="197" t="s">
        <v>20</v>
      </c>
      <c r="I19" s="192"/>
      <c r="J19" s="193"/>
      <c r="K19" s="22" t="b">
        <f>IF(D12="yes",180,IF(I12="yes",180,IF(L12="Yes",180)))</f>
        <v>0</v>
      </c>
      <c r="L19" s="199">
        <f t="shared" si="0"/>
        <v>0</v>
      </c>
      <c r="M19" s="193"/>
    </row>
    <row r="20" spans="1:13" ht="15.75" customHeight="1" x14ac:dyDescent="0.35">
      <c r="A20" s="197" t="s">
        <v>21</v>
      </c>
      <c r="B20" s="192"/>
      <c r="C20" s="193"/>
      <c r="D20" s="198">
        <f>COUNTIF('Step 2 - Attendee Details'!G18:J120, "teachers full pass")</f>
        <v>0</v>
      </c>
      <c r="E20" s="192"/>
      <c r="F20" s="193"/>
      <c r="G20" s="1"/>
      <c r="H20" s="197" t="s">
        <v>21</v>
      </c>
      <c r="I20" s="192"/>
      <c r="J20" s="193"/>
      <c r="K20" s="22" t="b">
        <f>IF(D12="yes",400,IF(I12="yes",400,IF(L12="Yes",400)))</f>
        <v>0</v>
      </c>
      <c r="L20" s="199">
        <f t="shared" si="0"/>
        <v>0</v>
      </c>
      <c r="M20" s="193"/>
    </row>
    <row r="21" spans="1:13" ht="15.75" customHeight="1" x14ac:dyDescent="0.35">
      <c r="A21" s="6"/>
      <c r="B21" s="1"/>
      <c r="C21" s="1"/>
      <c r="D21" s="1"/>
      <c r="F21" s="1"/>
      <c r="G21" s="1"/>
      <c r="H21" s="1"/>
      <c r="I21" s="1"/>
      <c r="K21" s="71" t="s">
        <v>94</v>
      </c>
      <c r="L21" s="202">
        <f>SUM(L17:L20)</f>
        <v>0</v>
      </c>
      <c r="M21" s="193"/>
    </row>
    <row r="22" spans="1:13" ht="15.75" customHeight="1" x14ac:dyDescent="0.35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5"/>
    </row>
    <row r="23" spans="1:13" ht="15.75" customHeight="1" x14ac:dyDescent="0.35">
      <c r="A23" s="6"/>
      <c r="B23" s="1"/>
      <c r="C23" s="1"/>
      <c r="D23" s="1"/>
      <c r="E23" s="1"/>
      <c r="F23" s="1"/>
      <c r="G23" s="1"/>
      <c r="H23" s="1"/>
      <c r="I23" s="1"/>
      <c r="J23" s="72" t="s">
        <v>95</v>
      </c>
      <c r="K23" s="202">
        <f>IF(L21&gt;=3000,L21*0.1,)</f>
        <v>0</v>
      </c>
      <c r="L23" s="192"/>
      <c r="M23" s="193"/>
    </row>
    <row r="24" spans="1:13" ht="15.75" customHeight="1" x14ac:dyDescent="0.35">
      <c r="A24" s="6"/>
      <c r="B24" s="1"/>
      <c r="C24" s="1"/>
      <c r="D24" s="1"/>
      <c r="E24" s="1"/>
      <c r="F24" s="1"/>
      <c r="G24" s="1"/>
      <c r="H24" s="1"/>
      <c r="I24" s="1"/>
      <c r="J24" s="203"/>
      <c r="K24" s="186"/>
      <c r="L24" s="186"/>
      <c r="M24" s="187"/>
    </row>
    <row r="25" spans="1:13" ht="15.75" customHeight="1" x14ac:dyDescent="0.45">
      <c r="A25" s="216" t="s">
        <v>109</v>
      </c>
      <c r="B25" s="192"/>
      <c r="C25" s="192"/>
      <c r="D25" s="192"/>
      <c r="E25" s="192"/>
      <c r="F25" s="192"/>
      <c r="G25" s="192"/>
      <c r="H25" s="193"/>
      <c r="I25" s="205"/>
      <c r="J25" s="192"/>
      <c r="K25" s="192"/>
      <c r="L25" s="192"/>
      <c r="M25" s="193"/>
    </row>
    <row r="26" spans="1:13" ht="15.75" customHeight="1" x14ac:dyDescent="0.35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5"/>
    </row>
    <row r="27" spans="1:13" ht="15.75" customHeight="1" x14ac:dyDescent="0.45">
      <c r="A27" s="204" t="s">
        <v>96</v>
      </c>
      <c r="B27" s="192"/>
      <c r="C27" s="192"/>
      <c r="D27" s="192"/>
      <c r="E27" s="192"/>
      <c r="F27" s="193"/>
      <c r="G27" s="1"/>
      <c r="H27" s="204" t="s">
        <v>97</v>
      </c>
      <c r="I27" s="192"/>
      <c r="J27" s="192"/>
      <c r="K27" s="192"/>
      <c r="L27" s="192"/>
      <c r="M27" s="193"/>
    </row>
    <row r="28" spans="1:13" ht="15.75" customHeight="1" x14ac:dyDescent="0.35">
      <c r="A28" s="197" t="s">
        <v>22</v>
      </c>
      <c r="B28" s="192"/>
      <c r="C28" s="193"/>
      <c r="D28" s="205">
        <f>COUNTIF('Step 2 - Attendee Details'!G18:J120, "ABDC Pass")</f>
        <v>0</v>
      </c>
      <c r="E28" s="192"/>
      <c r="F28" s="193"/>
      <c r="G28" s="73"/>
      <c r="H28" s="197" t="s">
        <v>22</v>
      </c>
      <c r="I28" s="192"/>
      <c r="J28" s="193"/>
      <c r="K28" s="206">
        <f>SUM(D28*290)</f>
        <v>0</v>
      </c>
      <c r="L28" s="192"/>
      <c r="M28" s="193"/>
    </row>
    <row r="29" spans="1:13" ht="15.75" customHeight="1" x14ac:dyDescent="0.35">
      <c r="A29" s="6"/>
      <c r="B29" s="1"/>
      <c r="C29" s="1"/>
      <c r="D29" s="1"/>
      <c r="E29" s="1"/>
      <c r="F29" s="1"/>
      <c r="G29" s="1"/>
      <c r="H29" s="74"/>
      <c r="I29" s="1"/>
      <c r="J29" s="75" t="s">
        <v>98</v>
      </c>
      <c r="K29" s="234">
        <f>SUM(K28:M28)</f>
        <v>0</v>
      </c>
      <c r="L29" s="192"/>
      <c r="M29" s="193"/>
    </row>
    <row r="30" spans="1:13" ht="15.75" customHeight="1" x14ac:dyDescent="0.35">
      <c r="A30" s="6"/>
      <c r="B30" s="1"/>
      <c r="C30" s="1"/>
      <c r="D30" s="1"/>
      <c r="E30" s="1"/>
      <c r="F30" s="1"/>
      <c r="G30" s="1"/>
      <c r="H30" s="74"/>
      <c r="I30" s="1"/>
      <c r="J30" s="76"/>
      <c r="K30" s="77"/>
      <c r="L30" s="77"/>
      <c r="M30" s="78"/>
    </row>
    <row r="31" spans="1:13" ht="15.75" customHeight="1" x14ac:dyDescent="0.35">
      <c r="A31" s="6"/>
      <c r="B31" s="1"/>
      <c r="C31" s="1"/>
      <c r="D31" s="1"/>
      <c r="E31" s="1"/>
      <c r="F31" s="1"/>
      <c r="G31" s="1"/>
      <c r="H31" s="74"/>
      <c r="J31" s="235" t="s">
        <v>99</v>
      </c>
      <c r="K31" s="175"/>
      <c r="L31" s="175"/>
      <c r="M31" s="236"/>
    </row>
    <row r="33" spans="1:13" ht="15.75" customHeight="1" x14ac:dyDescent="0.45">
      <c r="A33" s="6"/>
      <c r="B33" s="1"/>
      <c r="C33" s="1"/>
      <c r="E33" s="1"/>
      <c r="F33" s="1"/>
      <c r="G33" s="1"/>
      <c r="H33" s="216" t="s">
        <v>100</v>
      </c>
      <c r="I33" s="192"/>
      <c r="J33" s="193"/>
      <c r="K33" s="237" t="b">
        <f>IF('Step 1 - Studio Details'!I23="Yes",L21-K23+K29,IF('Step 1 - Studio Details'!I24="yes","Attendees Pay"))</f>
        <v>0</v>
      </c>
      <c r="L33" s="192"/>
      <c r="M33" s="193"/>
    </row>
    <row r="34" spans="1:13" ht="15.75" customHeight="1" x14ac:dyDescent="0.35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</row>
    <row r="35" spans="1:13" ht="15.75" customHeight="1" x14ac:dyDescent="0.45">
      <c r="A35" s="6"/>
      <c r="B35" s="1"/>
      <c r="C35" s="1"/>
      <c r="D35" s="1"/>
      <c r="E35" s="1"/>
      <c r="F35" s="1"/>
      <c r="G35" s="1"/>
      <c r="H35" s="79"/>
      <c r="I35" s="79"/>
      <c r="J35" s="79"/>
      <c r="K35" s="77"/>
      <c r="L35" s="15"/>
      <c r="M35" s="80"/>
    </row>
    <row r="36" spans="1:13" ht="15.75" customHeight="1" x14ac:dyDescent="0.35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5"/>
    </row>
    <row r="37" spans="1:13" ht="15.75" customHeight="1" x14ac:dyDescent="0.35">
      <c r="A37" s="81" t="s">
        <v>110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82"/>
    </row>
    <row r="38" spans="1:13" ht="15.75" customHeight="1" x14ac:dyDescent="0.35">
      <c r="A38" s="8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82"/>
    </row>
    <row r="39" spans="1:13" ht="15.75" customHeight="1" x14ac:dyDescent="0.35">
      <c r="A39" s="83" t="s">
        <v>111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84"/>
    </row>
    <row r="40" spans="1:13" ht="15.75" customHeight="1" x14ac:dyDescent="0.35">
      <c r="A40" s="83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84"/>
    </row>
    <row r="41" spans="1:13" ht="15.75" customHeight="1" x14ac:dyDescent="0.35">
      <c r="A41" s="83" t="s">
        <v>112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84"/>
    </row>
    <row r="42" spans="1:13" ht="15.75" customHeight="1" x14ac:dyDescent="0.35">
      <c r="A42" s="83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84"/>
    </row>
    <row r="43" spans="1:13" ht="15.75" customHeight="1" x14ac:dyDescent="0.35">
      <c r="A43" s="83" t="s">
        <v>113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84"/>
    </row>
    <row r="44" spans="1:13" ht="15.75" customHeight="1" x14ac:dyDescent="0.35">
      <c r="A44" s="83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84"/>
    </row>
    <row r="45" spans="1:13" ht="15.75" customHeight="1" x14ac:dyDescent="0.35">
      <c r="A45" s="83" t="s">
        <v>114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84"/>
    </row>
    <row r="46" spans="1:13" ht="15.75" customHeight="1" x14ac:dyDescent="0.35">
      <c r="A46" s="8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84"/>
    </row>
    <row r="47" spans="1:13" ht="15.75" customHeight="1" x14ac:dyDescent="0.35">
      <c r="A47" s="6" t="s">
        <v>115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5"/>
    </row>
    <row r="48" spans="1:13" ht="15.75" customHeight="1" x14ac:dyDescent="0.35">
      <c r="A48" s="6" t="s">
        <v>116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5"/>
    </row>
    <row r="49" spans="1:9" ht="15.75" customHeight="1" x14ac:dyDescent="0.35">
      <c r="A49" s="6" t="s">
        <v>117</v>
      </c>
      <c r="B49" s="1"/>
      <c r="C49" s="1"/>
      <c r="D49" s="1"/>
      <c r="E49" s="1"/>
      <c r="F49" s="1"/>
      <c r="G49" s="1"/>
      <c r="H49" s="1"/>
      <c r="I49" s="1"/>
    </row>
    <row r="50" spans="1:9" ht="15.75" customHeight="1" x14ac:dyDescent="0.35">
      <c r="A50" s="6" t="s">
        <v>118</v>
      </c>
      <c r="B50" s="1"/>
      <c r="C50" s="1"/>
      <c r="D50" s="1"/>
      <c r="E50" s="1"/>
      <c r="F50" s="1"/>
      <c r="G50" s="1"/>
      <c r="H50" s="1"/>
      <c r="I50" s="1"/>
    </row>
    <row r="51" spans="1:9" ht="15.75" customHeight="1" x14ac:dyDescent="0.35">
      <c r="A51" s="6" t="s">
        <v>119</v>
      </c>
      <c r="B51" s="1"/>
      <c r="C51" s="1"/>
      <c r="D51" s="1"/>
      <c r="E51" s="1"/>
      <c r="F51" s="1"/>
      <c r="G51" s="1"/>
      <c r="H51" s="1"/>
      <c r="I51" s="1"/>
    </row>
    <row r="52" spans="1:9" ht="15.75" customHeight="1" x14ac:dyDescent="0.35">
      <c r="A52" s="6" t="s">
        <v>120</v>
      </c>
      <c r="B52" s="1"/>
      <c r="C52" s="1"/>
      <c r="D52" s="1"/>
      <c r="E52" s="1"/>
      <c r="F52" s="1"/>
      <c r="G52" s="1"/>
      <c r="H52" s="1"/>
      <c r="I52" s="1"/>
    </row>
    <row r="53" spans="1:9" ht="15.75" customHeight="1" x14ac:dyDescent="0.35">
      <c r="A53" s="6"/>
      <c r="B53" s="1"/>
      <c r="C53" s="1"/>
      <c r="D53" s="1"/>
      <c r="E53" s="1"/>
      <c r="F53" s="1"/>
      <c r="G53" s="1"/>
      <c r="H53" s="1"/>
      <c r="I53" s="1"/>
    </row>
    <row r="54" spans="1:9" ht="15.75" customHeight="1" x14ac:dyDescent="0.35">
      <c r="A54" s="81" t="s">
        <v>121</v>
      </c>
      <c r="B54" s="1"/>
      <c r="C54" s="1"/>
      <c r="D54" s="1"/>
      <c r="E54" s="1"/>
      <c r="F54" s="1"/>
      <c r="G54" s="1"/>
      <c r="H54" s="1"/>
      <c r="I54" s="1"/>
    </row>
    <row r="55" spans="1:9" ht="15.75" customHeight="1" x14ac:dyDescent="0.35">
      <c r="A55" s="6" t="s">
        <v>122</v>
      </c>
      <c r="B55" s="1"/>
      <c r="C55" s="1"/>
      <c r="D55" s="1"/>
      <c r="E55" s="1"/>
      <c r="F55" s="1"/>
      <c r="G55" s="1"/>
      <c r="H55" s="1"/>
      <c r="I55" s="1"/>
    </row>
    <row r="56" spans="1:9" ht="15.75" customHeight="1" x14ac:dyDescent="0.35">
      <c r="A56" s="6" t="s">
        <v>123</v>
      </c>
      <c r="B56" s="1"/>
      <c r="C56" s="1"/>
      <c r="D56" s="1"/>
      <c r="E56" s="1"/>
      <c r="F56" s="1"/>
      <c r="G56" s="1"/>
      <c r="H56" s="1"/>
      <c r="I56" s="1"/>
    </row>
    <row r="57" spans="1:9" ht="15.75" customHeight="1" x14ac:dyDescent="0.35">
      <c r="A57" s="6" t="s">
        <v>124</v>
      </c>
      <c r="B57" s="1"/>
      <c r="C57" s="1"/>
      <c r="D57" s="1"/>
      <c r="E57" s="1"/>
      <c r="F57" s="1"/>
      <c r="G57" s="1"/>
      <c r="H57" s="1"/>
      <c r="I57" s="1"/>
    </row>
    <row r="58" spans="1:9" ht="15.75" customHeight="1" x14ac:dyDescent="0.35">
      <c r="A58" s="6"/>
      <c r="B58" s="1"/>
      <c r="C58" s="1"/>
      <c r="D58" s="1"/>
      <c r="E58" s="1"/>
      <c r="F58" s="1"/>
      <c r="G58" s="1"/>
      <c r="H58" s="1"/>
      <c r="I58" s="1"/>
    </row>
    <row r="59" spans="1:9" ht="15.75" customHeight="1" x14ac:dyDescent="0.35">
      <c r="A59" s="6"/>
      <c r="B59" s="1"/>
      <c r="C59" s="1"/>
      <c r="D59" s="1"/>
      <c r="E59" s="1"/>
      <c r="F59" s="1"/>
      <c r="G59" s="1"/>
      <c r="H59" s="1"/>
      <c r="I59" s="1"/>
    </row>
    <row r="60" spans="1:9" ht="15.75" customHeight="1" x14ac:dyDescent="0.35">
      <c r="A60" s="6" t="s">
        <v>125</v>
      </c>
      <c r="B60" s="1"/>
      <c r="C60" s="1"/>
      <c r="D60" s="1"/>
      <c r="E60" s="1"/>
      <c r="F60" s="1"/>
      <c r="G60" s="1"/>
      <c r="H60" s="1"/>
      <c r="I60" s="1" t="s">
        <v>126</v>
      </c>
    </row>
  </sheetData>
  <mergeCells count="65">
    <mergeCell ref="A11:M11"/>
    <mergeCell ref="A12:C12"/>
    <mergeCell ref="E12:H12"/>
    <mergeCell ref="J12:K12"/>
    <mergeCell ref="L12:M12"/>
    <mergeCell ref="D8:F8"/>
    <mergeCell ref="H8:J8"/>
    <mergeCell ref="K8:M8"/>
    <mergeCell ref="A9:C9"/>
    <mergeCell ref="D9:F9"/>
    <mergeCell ref="H9:J9"/>
    <mergeCell ref="K9:M9"/>
    <mergeCell ref="A20:C20"/>
    <mergeCell ref="D20:F20"/>
    <mergeCell ref="K29:M29"/>
    <mergeCell ref="J31:M31"/>
    <mergeCell ref="H33:J33"/>
    <mergeCell ref="K33:M33"/>
    <mergeCell ref="A25:H25"/>
    <mergeCell ref="A27:F27"/>
    <mergeCell ref="H27:M27"/>
    <mergeCell ref="A28:C28"/>
    <mergeCell ref="D28:F28"/>
    <mergeCell ref="H28:J28"/>
    <mergeCell ref="K28:M28"/>
    <mergeCell ref="J24:M24"/>
    <mergeCell ref="I25:M25"/>
    <mergeCell ref="H20:J20"/>
    <mergeCell ref="A18:C18"/>
    <mergeCell ref="D18:F18"/>
    <mergeCell ref="A19:C19"/>
    <mergeCell ref="D19:F19"/>
    <mergeCell ref="D17:F17"/>
    <mergeCell ref="L20:M20"/>
    <mergeCell ref="L21:M21"/>
    <mergeCell ref="K23:M23"/>
    <mergeCell ref="A15:F15"/>
    <mergeCell ref="H15:M15"/>
    <mergeCell ref="A16:C16"/>
    <mergeCell ref="D16:F16"/>
    <mergeCell ref="L16:M16"/>
    <mergeCell ref="H16:J16"/>
    <mergeCell ref="H17:J17"/>
    <mergeCell ref="H18:J18"/>
    <mergeCell ref="L18:M18"/>
    <mergeCell ref="H19:J19"/>
    <mergeCell ref="L19:M19"/>
    <mergeCell ref="L17:M17"/>
    <mergeCell ref="A17:C17"/>
    <mergeCell ref="A2:M2"/>
    <mergeCell ref="A3:C3"/>
    <mergeCell ref="D3:M3"/>
    <mergeCell ref="A4:M4"/>
    <mergeCell ref="A5:F5"/>
    <mergeCell ref="G5:G9"/>
    <mergeCell ref="H5:M5"/>
    <mergeCell ref="A6:C6"/>
    <mergeCell ref="D6:F6"/>
    <mergeCell ref="H6:J6"/>
    <mergeCell ref="K6:M6"/>
    <mergeCell ref="A7:C7"/>
    <mergeCell ref="D7:F7"/>
    <mergeCell ref="H7:J7"/>
    <mergeCell ref="K7:M7"/>
    <mergeCell ref="A8:C8"/>
  </mergeCells>
  <dataValidations count="1">
    <dataValidation type="list" allowBlank="1" showErrorMessage="1" sqref="D12 I12 L12" xr:uid="{00000000-0002-0000-0400-000000000000}">
      <formula1>"Yes"</formula1>
    </dataValidation>
  </dataValidations>
  <pageMargins left="0.25" right="0.25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Step 1 - Studio Details</vt:lpstr>
      <vt:lpstr>Step 2 - Attendee Details</vt:lpstr>
      <vt:lpstr>Step 3 - Summary</vt:lpstr>
      <vt:lpstr>OFFICE USE ONLY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 Wye-Jones</dc:creator>
  <cp:lastModifiedBy>Angela Lau</cp:lastModifiedBy>
  <dcterms:created xsi:type="dcterms:W3CDTF">2023-10-18T00:44:01Z</dcterms:created>
  <dcterms:modified xsi:type="dcterms:W3CDTF">2026-02-10T02:04:29Z</dcterms:modified>
</cp:coreProperties>
</file>